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65251" windowWidth="15120" windowHeight="9600" activeTab="0"/>
  </bookViews>
  <sheets>
    <sheet name="Sprache wählen" sheetId="1" r:id="rId1"/>
    <sheet name="Einführung" sheetId="2" r:id="rId2"/>
    <sheet name="Dateneingabe" sheetId="3" r:id="rId3"/>
    <sheet name="InterneDaten" sheetId="4" state="veryHidden" r:id="rId4"/>
    <sheet name="Kostenverteilung" sheetId="5" r:id="rId5"/>
    <sheet name="Szenarien" sheetId="6" r:id="rId6"/>
    <sheet name="Sprachen" sheetId="7" state="veryHidden" r:id="rId7"/>
  </sheets>
  <definedNames>
    <definedName name="A_HT">'Dateneingabe'!$D$18</definedName>
    <definedName name="A_Volllast">'Dateneingabe'!$D$13</definedName>
    <definedName name="AfA">'Dateneingabe'!$C$25</definedName>
    <definedName name="AnteilHT">'Dateneingabe'!$C$18</definedName>
    <definedName name="AnteilLeerlauf">'Dateneingabe'!$C$14</definedName>
    <definedName name="AnteilNT">'Dateneingabe'!$C$19</definedName>
    <definedName name="AnteilVolllast">'Dateneingabe'!$C$13</definedName>
    <definedName name="B_Std">'Dateneingabe'!$D$12</definedName>
    <definedName name="BetriebsStd">'Dateneingabe'!$C$12</definedName>
    <definedName name="Fehler">'Dateneingabe'!$D$3:$D$26</definedName>
    <definedName name="Investition">'Dateneingabe'!$C$24</definedName>
    <definedName name="Kosten">'InterneDaten'!$F$3:$G$4</definedName>
    <definedName name="kWh">'Dateneingabe'!$C$10</definedName>
    <definedName name="kWh2">'Dateneingabe'!$D$10</definedName>
    <definedName name="L_bar">'Dateneingabe'!$D$8</definedName>
    <definedName name="L_el">'Dateneingabe'!$D$5</definedName>
    <definedName name="L_m3_Std">'Dateneingabe'!$D$7</definedName>
    <definedName name="Leistung_Bar">'Dateneingabe'!$C$8</definedName>
    <definedName name="Leistung_el">'Dateneingabe'!$C$5</definedName>
    <definedName name="Leistung_m3_Std">'Dateneingabe'!$C$7</definedName>
    <definedName name="P_HT">'Dateneingabe'!$D$16</definedName>
    <definedName name="P_NT">'Dateneingabe'!$D$17</definedName>
    <definedName name="PreisHT">'Dateneingabe'!$C$16</definedName>
    <definedName name="PreisNT">'Dateneingabe'!$C$17</definedName>
    <definedName name="Wartungslohn">'Dateneingabe'!$C$22</definedName>
    <definedName name="Wartungszeit">'Dateneingabe'!$C$21</definedName>
    <definedName name="Zins">'Dateneingabe'!$C$26</definedName>
  </definedNames>
  <calcPr fullCalcOnLoad="1"/>
</workbook>
</file>

<file path=xl/comments3.xml><?xml version="1.0" encoding="utf-8"?>
<comments xmlns="http://schemas.openxmlformats.org/spreadsheetml/2006/main">
  <authors>
    <author>rg</author>
  </authors>
  <commentList>
    <comment ref="A12" authorId="0">
      <text>
        <r>
          <rPr>
            <sz val="8"/>
            <rFont val="Tahoma"/>
            <family val="0"/>
          </rPr>
          <t>Wieviele Stunden arbeitet das Unternehmen pro Jahr?</t>
        </r>
      </text>
    </comment>
    <comment ref="C12" authorId="0">
      <text>
        <r>
          <rPr>
            <sz val="8"/>
            <rFont val="Tahoma"/>
            <family val="0"/>
          </rPr>
          <t>z. B.:
1 Schicht: 1.600
1,5 Schicht: 2.400
2 Schicht: 3.201</t>
        </r>
      </text>
    </comment>
    <comment ref="C25" authorId="0">
      <text>
        <r>
          <rPr>
            <sz val="8"/>
            <rFont val="Tahoma"/>
            <family val="0"/>
          </rPr>
          <t>Standardwert: 7 Jahre</t>
        </r>
      </text>
    </comment>
    <comment ref="C26" authorId="0">
      <text>
        <r>
          <rPr>
            <sz val="8"/>
            <rFont val="Tahoma"/>
            <family val="0"/>
          </rPr>
          <t>Standardwert: 7%</t>
        </r>
      </text>
    </comment>
  </commentList>
</comments>
</file>

<file path=xl/sharedStrings.xml><?xml version="1.0" encoding="utf-8"?>
<sst xmlns="http://schemas.openxmlformats.org/spreadsheetml/2006/main" count="497" uniqueCount="339">
  <si>
    <t>Einheit</t>
  </si>
  <si>
    <t>Laufzeit</t>
  </si>
  <si>
    <t>Strompreis (HT)</t>
  </si>
  <si>
    <t>Strompreis (NT)</t>
  </si>
  <si>
    <t>Std./Jahr</t>
  </si>
  <si>
    <t>Schraube</t>
  </si>
  <si>
    <t>Leistung</t>
  </si>
  <si>
    <t>Turbo</t>
  </si>
  <si>
    <t>Kolben</t>
  </si>
  <si>
    <t>Zeit</t>
  </si>
  <si>
    <t>Lohn</t>
  </si>
  <si>
    <t>Druckluft</t>
  </si>
  <si>
    <t>Druck</t>
  </si>
  <si>
    <t>bar</t>
  </si>
  <si>
    <t>Größe</t>
  </si>
  <si>
    <t>Investition</t>
  </si>
  <si>
    <t>AfA</t>
  </si>
  <si>
    <t>Betrag</t>
  </si>
  <si>
    <t>€</t>
  </si>
  <si>
    <t>%</t>
  </si>
  <si>
    <t>Zinssatz</t>
  </si>
  <si>
    <t>oder</t>
  </si>
  <si>
    <t>Energieverbrauch</t>
  </si>
  <si>
    <t>kWh/Jahr</t>
  </si>
  <si>
    <t>muss ausgefüllt werden</t>
  </si>
  <si>
    <t>kann ausgefüllt werden</t>
  </si>
  <si>
    <t>Strompreise</t>
  </si>
  <si>
    <t>Betriebsstunden</t>
  </si>
  <si>
    <t>Leerlauf (in % von Betriebsstd.)</t>
  </si>
  <si>
    <t>Volllast (in % von Betriebsstd.)</t>
  </si>
  <si>
    <t>Jahr</t>
  </si>
  <si>
    <t>Energiekosten</t>
  </si>
  <si>
    <t>Investitionskosten (Annuität)</t>
  </si>
  <si>
    <t>Option 1</t>
  </si>
  <si>
    <t>Option 2</t>
  </si>
  <si>
    <t>Grafikdaten</t>
  </si>
  <si>
    <t>Instandhatung und Wartung</t>
  </si>
  <si>
    <t>Kosten Instandhaltung und Wartung</t>
  </si>
  <si>
    <t>Verdichtertyp</t>
  </si>
  <si>
    <t>Anteil NT</t>
  </si>
  <si>
    <t>Anteil HT</t>
  </si>
  <si>
    <t>Typen</t>
  </si>
  <si>
    <t>Inv.-Funktion</t>
  </si>
  <si>
    <t>a</t>
  </si>
  <si>
    <r>
      <t>b</t>
    </r>
    <r>
      <rPr>
        <sz val="10"/>
        <rFont val="Arial"/>
        <family val="0"/>
      </rPr>
      <t>*x</t>
    </r>
  </si>
  <si>
    <t>AfA-Zeit</t>
  </si>
  <si>
    <t>Berechnete Inv.</t>
  </si>
  <si>
    <t>Wartungsfaktoren</t>
  </si>
  <si>
    <t>po [bar]</t>
  </si>
  <si>
    <t>To [°C]</t>
  </si>
  <si>
    <t>cp [kJ/kg K]</t>
  </si>
  <si>
    <t>cv [kJ/kg K]</t>
  </si>
  <si>
    <t>Rl [kJ/kg K]</t>
  </si>
  <si>
    <t>M [kg/kmol]</t>
  </si>
  <si>
    <t>R [kJ/kmol K]</t>
  </si>
  <si>
    <t>kappa=cp/cv</t>
  </si>
  <si>
    <t>Dichte [kg/m3]</t>
  </si>
  <si>
    <t>Wirkungsgradfaktor</t>
  </si>
  <si>
    <t>mo [kg/min]</t>
  </si>
  <si>
    <t>T1 [°C]</t>
  </si>
  <si>
    <r>
      <t>Leistung [kW</t>
    </r>
    <r>
      <rPr>
        <vertAlign val="subscript"/>
        <sz val="10"/>
        <rFont val="Arial"/>
        <family val="2"/>
      </rPr>
      <t>el</t>
    </r>
    <r>
      <rPr>
        <sz val="10"/>
        <rFont val="Arial"/>
        <family val="0"/>
      </rPr>
      <t>]</t>
    </r>
  </si>
  <si>
    <r>
      <t>Leistungsfaktoren für kW</t>
    </r>
    <r>
      <rPr>
        <b/>
        <vertAlign val="subscript"/>
        <sz val="10"/>
        <rFont val="Arial"/>
        <family val="2"/>
      </rPr>
      <t>el</t>
    </r>
  </si>
  <si>
    <t>+20% Wartung</t>
  </si>
  <si>
    <t>-20% Wartung</t>
  </si>
  <si>
    <t>+20% Investition</t>
  </si>
  <si>
    <t>-20% Investition</t>
  </si>
  <si>
    <t>Original</t>
  </si>
  <si>
    <t>Wartungskosten</t>
  </si>
  <si>
    <t>wird berechnet</t>
  </si>
  <si>
    <t>Leerlauffaktor [Pleerlauf/Plast]</t>
  </si>
  <si>
    <t>€ / Std.</t>
  </si>
  <si>
    <t>€ /kWh</t>
  </si>
  <si>
    <t>Als unternehmensspezifische Angaben sind erforderlich:</t>
  </si>
  <si>
    <t>Lebenszykluskosten von Druckluftkompressoren</t>
  </si>
  <si>
    <t>1. Verdichtertyp (Auswahl: Schrauben-, Kolben- oder Turboverdichter)</t>
  </si>
  <si>
    <t>Aus diesen Angaben werden dann die Life Cycle Costs der Druckluftanlage berechnet, die sich aus den Kosten für die Investition, für den Energieverbrauch und für die Wartung und Instandhaltung zusammensetzen. Zusätzlich dazu werden sechs Varianten berechnet, bei denen die Investitionskosten, die Strombezugspreise und die Kosten für die Instandhaltung einmal um 20 % erhöht und einmal um 20 % erniedrigt werden.</t>
  </si>
  <si>
    <t>3. Angaben zur Laufzeit oder Energieverbrauch des Verdichters
      Die Laufzeit wird in Jahresbetriebsstunden und dem Volllastanteil angegeben.
      Alternativ kann auch der Jahresstromverbrauch eingegeben werden.</t>
  </si>
  <si>
    <t xml:space="preserve">4. Preise für bezogenen Strom
     Angabe zum Hochtarif (HT) und Niedrigtarif (NT) </t>
  </si>
  <si>
    <t>6. Investitionssumme, Abschreibungsdauer (Standardvorgabe 7 Jahre) und Zinssatz (Standardv. 7%)
     Ohne Angabe der Investitionssumme wird diese aus der Leistung berechnet.</t>
  </si>
  <si>
    <t>5. Kosten für Instandhaltung und Wartung
    Ohne Angabe werden die Wartungskosten aus den Investitionskosten abgeschätzt.</t>
  </si>
  <si>
    <t>Dieses Programm darf nicht entgeltpflichtig weitergegeben werden</t>
  </si>
  <si>
    <t>Deutsch</t>
  </si>
  <si>
    <t>Energieeffiziente Druckluftsystemen liegen in den Investitionskosten meist höher als weniger effiziente Systeme. Dabei wird häufig jedoch übersehen, dass über die Lebensdauer der Druckluftanlagen betrachtet lediglich ein Kostenanteil von ca. 20 % auf die Investition entfällt, während die Energiekosten mehr als 70 % der Gesamtkosten ausmachen. Ziel dieses Tools ist es, einem vor der Investition stehenden Unternehmen die Bedeutung der Lebenszykluskosten (Life Cycle Cost; LCC) für die Wirtschaftlichkeit der Druckluftanlage zu verdeutlichen.
Die Kosten sind von verschiedenen Faktoren abhängig (Stromkosten, individuelle Investitionen, Wartungsvertrag, Ersatzteilbevorratung, individuelle Verbrauchsprofile etc). Dieses Tool soll die Berechnung der Lebenszykluskosten auf Grundlagen von verschiedenen Angaben ermöglichen. Ein Teil der Angaben ist für die Berechnung der Kosten erforderlich, diese Felder sind weiss markiert. Die gelb markierten Felder sind optional auszufüllen, bleiben sie leer wird an dieser Stelle mit Standardwerten gerechnet. Die grün markierten Felder werden aus den Eingaben berechnet.</t>
  </si>
  <si>
    <t>2. Leistungsdaten des Verdichters (Angabe in kWel oder gefördertem Volumen (m³/h) und Druckniveau (bar))</t>
  </si>
  <si>
    <t>Dateneingabe</t>
  </si>
  <si>
    <t>Kostenverteilung</t>
  </si>
  <si>
    <t>Szenarien</t>
  </si>
  <si>
    <t>Einführung</t>
  </si>
  <si>
    <t>Sprache wählen</t>
  </si>
  <si>
    <t>Zur Berechnung</t>
  </si>
  <si>
    <t>kWel</t>
  </si>
  <si>
    <t>m3/Std.</t>
  </si>
  <si>
    <t>Berechnen</t>
  </si>
  <si>
    <t>Rotation</t>
  </si>
  <si>
    <t>Standardwert: 7 Jahre</t>
  </si>
  <si>
    <t>Standardwert: 7%</t>
  </si>
  <si>
    <t>Wieviele Stunden arbeitet das Unternehmen pro Jahr?</t>
  </si>
  <si>
    <t>z. B.:
1 Schicht: 1.600
1,5 Schicht: 2.400
2 Schicht: 3.201</t>
  </si>
  <si>
    <t>Kostenverteilung ("auf Jahresbasis")</t>
  </si>
  <si>
    <t>falscher Wert</t>
  </si>
  <si>
    <t>&lt;- Fehler</t>
  </si>
  <si>
    <t>fehlender Wert</t>
  </si>
  <si>
    <t>Werte in Euro eingeben</t>
  </si>
  <si>
    <t>Szenarien (annualisierte Kosten)</t>
  </si>
  <si>
    <t>Zurück</t>
  </si>
  <si>
    <t>Kosten</t>
  </si>
  <si>
    <t>Varianten</t>
  </si>
  <si>
    <t>English</t>
  </si>
  <si>
    <t>&lt;- erreur</t>
  </si>
  <si>
    <t>valeur manquante</t>
  </si>
  <si>
    <t>valeur erronée</t>
  </si>
  <si>
    <t>entrer les sommes en Euros</t>
  </si>
  <si>
    <t>calcul</t>
  </si>
  <si>
    <t>vis</t>
  </si>
  <si>
    <t>turbo</t>
  </si>
  <si>
    <t>piston</t>
  </si>
  <si>
    <t>Francaise</t>
  </si>
  <si>
    <t>Italiano</t>
  </si>
  <si>
    <t>Life cycle costs of compressors</t>
  </si>
  <si>
    <t>Company-specific information required:</t>
  </si>
  <si>
    <t>1. Type of compressor (select: screw, piston or turbo)</t>
  </si>
  <si>
    <t>2. Performance data of the compressor (figures in kWel or volume conveyed (m³/h) and pressure level (bar))</t>
  </si>
  <si>
    <t xml:space="preserve">4. Price for electricity used
     Data on high tariff (HT) and low tariff (NT) </t>
  </si>
  <si>
    <t>The life cycle costs of the compressed air system are then calculated from these data. These comprise costs for the investment, energy consumption and for service and maintenance. In addition, six variants are calculated in which the investment costs, the electricity price and the costs for maintenance are increased by 20% and also reduced by 20%.</t>
  </si>
  <si>
    <t>A fee may not be charged for passing on this program.</t>
  </si>
  <si>
    <t>Data</t>
  </si>
  <si>
    <t>Introduction</t>
  </si>
  <si>
    <t>Scenarios</t>
  </si>
  <si>
    <t>Size</t>
  </si>
  <si>
    <t>Compressor type</t>
  </si>
  <si>
    <t>Compressed air</t>
  </si>
  <si>
    <t>or</t>
  </si>
  <si>
    <t>Pressure</t>
  </si>
  <si>
    <t>Running time</t>
  </si>
  <si>
    <t>Energy consumption</t>
  </si>
  <si>
    <t>Operating hours</t>
  </si>
  <si>
    <t>Full load</t>
  </si>
  <si>
    <t>No-load operation</t>
  </si>
  <si>
    <t>Electricity prices</t>
  </si>
  <si>
    <t>Share LT</t>
  </si>
  <si>
    <t>Share HT</t>
  </si>
  <si>
    <t>Service and maintenance</t>
  </si>
  <si>
    <t>Time</t>
  </si>
  <si>
    <t>Wage</t>
  </si>
  <si>
    <t>Investment</t>
  </si>
  <si>
    <t>Amount</t>
  </si>
  <si>
    <t>Interest rate</t>
  </si>
  <si>
    <t>must be completed</t>
  </si>
  <si>
    <t>may be completed</t>
  </si>
  <si>
    <t>will be calculated</t>
  </si>
  <si>
    <t>Unit</t>
  </si>
  <si>
    <t>m3/h</t>
  </si>
  <si>
    <t>kWh/year</t>
  </si>
  <si>
    <t>h/year</t>
  </si>
  <si>
    <t>€/h</t>
  </si>
  <si>
    <t>year</t>
  </si>
  <si>
    <t>calculate</t>
  </si>
  <si>
    <t>screw</t>
  </si>
  <si>
    <t>How many hours does the company work a year?</t>
  </si>
  <si>
    <t>f. e.:
1 shift: 1.600
1,5 shift: 2.400
2 shift: 3.201</t>
  </si>
  <si>
    <t>Standard value: 7 years</t>
  </si>
  <si>
    <t>Standard value: 7 %</t>
  </si>
  <si>
    <t>wrong value</t>
  </si>
  <si>
    <t>error</t>
  </si>
  <si>
    <t>input values in Euro</t>
  </si>
  <si>
    <t>Costs distribution</t>
  </si>
  <si>
    <t>Energy costs</t>
  </si>
  <si>
    <t>Maintenance costs</t>
  </si>
  <si>
    <t>+20% Investment</t>
  </si>
  <si>
    <t>-20% Investment</t>
  </si>
  <si>
    <t>+20% Maintenance</t>
  </si>
  <si>
    <t>-20% Maintenance</t>
  </si>
  <si>
    <t>Back</t>
  </si>
  <si>
    <t>Costs</t>
  </si>
  <si>
    <t>Variants</t>
  </si>
  <si>
    <t xml:space="preserve">"Energy efficient compressed air systems usually have higher investment costs than less efficient systems. However, it is frequently overlooked that investments only account for a cost share of approx. 20 % when regarded over the life span of the systems, whereas energy costs make up more than 70 % of the total costs. The ob-jective of this tool is to clarify for companies about to make investments the signifi-cance of the life cycle costs (LCC) for the economic efficiency of the compressed air system.
The costs are dependent on different factors (electricity costs, individual invest-ments, service contract, spare part stockpiling Ersatzteilbevorratung, individual consumption profile etc.). This tool should make it possible to calculate the life cycle costs based on various data. The data essential for calculating the LCC are marked in white. The yellow boxes are optional; if they are not filled in, standard values are used instead. The green boxes are calculated based on the data entered."
</t>
  </si>
  <si>
    <t>3. Information on running time or energy consumption of compressor 
Running time is given in annual operating hours and full load share.
Alternatively, the annual electricity consumption can also be given.</t>
  </si>
  <si>
    <t>Coûts du cycle de vie des compresseurs</t>
  </si>
  <si>
    <t>5. Costs for service and maintenance
If left blank, the service costs are estimated from the investment costs.</t>
  </si>
  <si>
    <t>6. Investment amount, amortisation period (standard period 7 years) and rate of interest (standard rate 7%)
If investment amount is not stated it will be calculated based on the performan-ce.</t>
  </si>
  <si>
    <t>Les sytèmes à air comprimé efficaces énergétiquement demandent la plupart de temps des investissements beaucoup plus conséquents que ceux qui sont moins efficaces. On néglige pourtant souvent que sur la durée de vie de l'installation, environ 20 % des coûts reviennent aux investissements alors que les dépenses énergétiques reviennent à plus de 70 % du coût total. Le but de ce fichier est de préciser la signification profonde des coûts du cycle de vie pour la rentabilité de l'installation, avant l'investissement d'une entreprise stable . (Life Cycle Cost; LCC)
Les dépenses dépendent de divers facteurs (prix du courant, investissements individuels, contrat de maintenance, Ersatzteilbevorratung ,type de consommation etc.). Cet outil permet le calcul des coûts des cycles de vie sur la base de diverses données. Une partie des données est nécessaire pour le calcul des dépenses. Les champs correspondants sont en blanc. Les champs en jaune peuvent être remplis. Mais si ils restent vides, le calcul sera effectué avec les valeurs standard correspondantes. Les champs en verts sont calculés à partir des données rentrées.</t>
  </si>
  <si>
    <t>Les données spécifiques de l'entreprise nécessaires sont:</t>
  </si>
  <si>
    <t>1. Type de compression (choix: à vis, à piston ou turbocompresseur)</t>
  </si>
  <si>
    <t>2. Puissance du compresseur (donnée en kW ou en débit volumique (m³/h) ou en niveau de pression (bar))</t>
  </si>
  <si>
    <t>3. Donnée du temps de fonctionnement ou de la consommation en énergie du compresseur
     Le temps de fonctionnement est donné en heures de fonctionnement par an et en charge pleine.
     La consommation annuelle de courant peut éventuellement être donnée.</t>
  </si>
  <si>
    <t xml:space="preserve">4. Prix du courant.
    Donnée en tarif plein (TP) ou tarif creux (TC) </t>
  </si>
  <si>
    <t>5. Frais de maintenance et d'entretien
    Sans cette donnée, les frais de maintenance sont estimés à partir des frais d'investissements.</t>
  </si>
  <si>
    <t>6. Somme des investissements, durée d'amortissement (donnée standard 7 ans) et taux d'intérêt (valeur standard 7%)
    Sans cette donnée, cela sera calculé à partir de la puissance.</t>
  </si>
  <si>
    <t>De ces données les Life Cycle Costs de l'installation sont alors calculés. Ils se composent des dépenses d'investissement, celles pour la consommation de l'énergie et pour la maintenance et l'entretien. En plus à cela six valeurs sont calculées. Il s'agit des dépenses d'investissement, des prix du courant et des dépenses de maintenance minorées et majorées de 20%.</t>
  </si>
  <si>
    <t>Ce programme ne doit pas être donné contre contrepartie financière</t>
  </si>
  <si>
    <t>Calcul</t>
  </si>
  <si>
    <t>Calculation</t>
  </si>
  <si>
    <t>Grandeur</t>
  </si>
  <si>
    <t>Air comprimé</t>
  </si>
  <si>
    <t>Puissance</t>
  </si>
  <si>
    <t>ou</t>
  </si>
  <si>
    <t>Pression</t>
  </si>
  <si>
    <t>Durée de fonctionnement</t>
  </si>
  <si>
    <t>Consommation en énergie</t>
  </si>
  <si>
    <t>Heures de fonctionnement</t>
  </si>
  <si>
    <t>Pleine charge ( % des heures de fct)</t>
  </si>
  <si>
    <t>A vide ( % des h de fct)</t>
  </si>
  <si>
    <t>Tarif plein (TP)</t>
  </si>
  <si>
    <t>Pourcentage tarif plein</t>
  </si>
  <si>
    <t>Pourcentage tarif creux</t>
  </si>
  <si>
    <t>Maintenance et entretien</t>
  </si>
  <si>
    <t>Temps</t>
  </si>
  <si>
    <t>Rémunération de l`heure</t>
  </si>
  <si>
    <t>Investissements</t>
  </si>
  <si>
    <t>Montant</t>
  </si>
  <si>
    <t>Taux d'intéret</t>
  </si>
  <si>
    <t>doit être complété</t>
  </si>
  <si>
    <t>peut être complété</t>
  </si>
  <si>
    <t>est calculé</t>
  </si>
  <si>
    <t>Unité</t>
  </si>
  <si>
    <t>kWh/an</t>
  </si>
  <si>
    <t>h./an</t>
  </si>
  <si>
    <t>€/h.</t>
  </si>
  <si>
    <t>an</t>
  </si>
  <si>
    <t>+20% Investissements</t>
  </si>
  <si>
    <t>-20% Investissements</t>
  </si>
  <si>
    <t>Costi del ciclo di vita dei compressori ad aria</t>
  </si>
  <si>
    <t>Sistemi ad aria compressa efficienti dal punto di vista energetico hanno generalmente costi d'investimento più alti rispetto a sistemi meno efficienti. In ciò viene però spesso ignorato il fatto che, considerando l'intera durata dell'impianto ad aria compressa, solo una parte dei costi, corrispondente a circa il 20 %, spetta agli investimenti, mentre i costi energetici costituiscono più del 70 % delle spese complessive. Lo scopo di questo strumento di lavoro è quello di rendere chiaro ad un'impresa che si trova di fronte ad un investimento l'importanza dei costi del ciclo di vita (Life Cycle Cost, LCC) per la redditività degli impianti ad aria compressa.
I costi dipendono da diversi fattori (costi energetici, singoli investimenti, contratto di manutenzione, approvigionamento dei pezzi di ricambio, singoli profili di consumo etc). Questo strumento di lavoro vuole rendere possibile il calcolo dei costi del ciclo di vita sulla base di diverse indicazioni. Una parte delle inidicazioni è necessaria per il calcolo dei costi, questi campi sono marcati in bianco. I campi marcati in giallo sono facoltativi; nel caso in cui essi rimangano vuoti, allora in quei punti i calcoli verranno fatti con valori standard. I campi marcati in verde vengono calcolati in base all'inserimento dei dati.</t>
  </si>
  <si>
    <t>Come indicazioni specifiche per l'impresa sono necessarie:</t>
  </si>
  <si>
    <t>1. Tipo di compressore (scelta: compressore a viti, a stantuffo o turbo)</t>
  </si>
  <si>
    <t>2. Dati sul rendimento del compressore (indicazioni in kWel o volume richiesto (m³/h) e livello della pressione (bar))</t>
  </si>
  <si>
    <t xml:space="preserve">3. Indicazioni sul tempo di funzionamento o sul consumo d'energia del compressore
      Il tempo di funzionamento viene reso in ore annuali d'attività e rispetto al funzionamneto a pieno carico.
      Altrimenti può essere fornito anche il consumo annuale di energia. </t>
  </si>
  <si>
    <t>4. Prezzi per l'energia utilizzata
     Indicazioni per la tariffa alta (AT) e per la tariffa bassa (BT)</t>
  </si>
  <si>
    <t>5. Costi per la manutenzione
    Senza indicazioni, i costi per la manutenzione vengono valutati in base ai costi d'investimento.</t>
  </si>
  <si>
    <t>6. Somma dell'investimento, durata dell'ammortamento (direttiva standard 7 anni) e rata d'interessi (direttiva standard 7 %)
     Senza indicazione della somma d'investimento, questa viene calcolata in base al rendimento.</t>
  </si>
  <si>
    <t xml:space="preserve">Sulla base di queste indicazioni vengono poi calcolati i Life Cycle Costs dell'impianto ad aria compressa, che si uniscono ai costi per gli investimenti, per il consumo d'energia e per la manutenzione. Oltre a ciò vengono calcolate sei varianti, con le quali i costi d'investimento, i prezzi d'acquisto della corrente e i costi per la manutenzione vengono una volta innalzati e una volta abbassati del 20 %. </t>
  </si>
  <si>
    <t>Questo programma non può essere dato ad altri su richiesta di pagamento</t>
  </si>
  <si>
    <t>Per il calcolo</t>
  </si>
  <si>
    <t>Inserimento dei dati</t>
  </si>
  <si>
    <t>Introduzione</t>
  </si>
  <si>
    <t>Scegliere la lingua</t>
  </si>
  <si>
    <t>Distribuzione dei costi</t>
  </si>
  <si>
    <t>Scenari</t>
  </si>
  <si>
    <t>Grandezza</t>
  </si>
  <si>
    <t>Tipo di compressore</t>
  </si>
  <si>
    <t>Aria compressa</t>
  </si>
  <si>
    <t>Rendimento</t>
  </si>
  <si>
    <t>oppure</t>
  </si>
  <si>
    <t>Pressione</t>
  </si>
  <si>
    <t>Tempo di funzionamento</t>
  </si>
  <si>
    <t>Consumo di energia</t>
  </si>
  <si>
    <t>Ore di attività</t>
  </si>
  <si>
    <t>Pieno carico (in % di ore di attività)</t>
  </si>
  <si>
    <t>Funzionamento a vuoto (in % di ore di attività)</t>
  </si>
  <si>
    <t>Costi dell'energia</t>
  </si>
  <si>
    <t>Costi dell'energia (alta tariffa, AT)</t>
  </si>
  <si>
    <t>Costi dell'energia (bassa tariffa, BT)</t>
  </si>
  <si>
    <t>Parte AT</t>
  </si>
  <si>
    <t>Parte BT</t>
  </si>
  <si>
    <t>Manutenzione</t>
  </si>
  <si>
    <t>Tempo</t>
  </si>
  <si>
    <t>Guadagno</t>
  </si>
  <si>
    <t>Investimento</t>
  </si>
  <si>
    <t>Quantità</t>
  </si>
  <si>
    <t>ammortamento fiscale per le spese</t>
  </si>
  <si>
    <t>Rata d'interessi</t>
  </si>
  <si>
    <t>deve essere completato</t>
  </si>
  <si>
    <t>può essere completato</t>
  </si>
  <si>
    <t>viene calcolato</t>
  </si>
  <si>
    <t>Unità</t>
  </si>
  <si>
    <t>m3/ ora</t>
  </si>
  <si>
    <t>kWh/ anno</t>
  </si>
  <si>
    <t>ora/ anno</t>
  </si>
  <si>
    <t>Euro/ kWh</t>
  </si>
  <si>
    <t>Euro/ ora</t>
  </si>
  <si>
    <t>Euro</t>
  </si>
  <si>
    <t>anno</t>
  </si>
  <si>
    <t>Calcolo</t>
  </si>
  <si>
    <t>pistoni</t>
  </si>
  <si>
    <t>viti</t>
  </si>
  <si>
    <t>Quante ore lavora l'impresa all'anno?</t>
  </si>
  <si>
    <t>ad es.:
1 livello: 1.600
1,5 livello: 2.400
2 livello: 3.201</t>
  </si>
  <si>
    <t>valore standard: 7 anni</t>
  </si>
  <si>
    <t>valore standard: 7 %</t>
  </si>
  <si>
    <t>valore sbagliato</t>
  </si>
  <si>
    <t>&lt;- errore</t>
  </si>
  <si>
    <t>valore mancante</t>
  </si>
  <si>
    <t>immettere i valori in Euro</t>
  </si>
  <si>
    <t>Distribuzione dei costi ("su base annuale")</t>
  </si>
  <si>
    <t>Costi d'investimento (annualità)</t>
  </si>
  <si>
    <t>Costi energetici</t>
  </si>
  <si>
    <t>Costi di manutenzione</t>
  </si>
  <si>
    <t>Scenari (costi annualizzati)</t>
  </si>
  <si>
    <t>Originale</t>
  </si>
  <si>
    <t xml:space="preserve"> +20 % degli investimenti</t>
  </si>
  <si>
    <t xml:space="preserve"> -20% degli investimenti</t>
  </si>
  <si>
    <t xml:space="preserve"> +20 % manutenzione</t>
  </si>
  <si>
    <t xml:space="preserve"> -20 % manutenzione</t>
  </si>
  <si>
    <t>Indietro</t>
  </si>
  <si>
    <t>Costi</t>
  </si>
  <si>
    <t>Varianti</t>
  </si>
  <si>
    <t>Scenario</t>
  </si>
  <si>
    <t>Choisir votre Language</t>
  </si>
  <si>
    <t>Données techniques</t>
  </si>
  <si>
    <t>Valeur de base: 7 ans</t>
  </si>
  <si>
    <t>Valeur de base 7 %</t>
  </si>
  <si>
    <t>Cout d' investisment</t>
  </si>
  <si>
    <t>Cout d' energie</t>
  </si>
  <si>
    <t>+20% prix de l'electricité'</t>
  </si>
  <si>
    <t>-20% prix de l'electricité'</t>
  </si>
  <si>
    <t>retour</t>
  </si>
  <si>
    <t>Frais</t>
  </si>
  <si>
    <t>Variation</t>
  </si>
  <si>
    <t>par ex.:
1 equipé: 1.600
1,5 equipé: 2.400
2 equipé: 3.201</t>
  </si>
  <si>
    <t>Scenarios (annualized costs)</t>
  </si>
  <si>
    <t>Frais de maintenance</t>
  </si>
  <si>
    <t>Investment costs (annuity)</t>
  </si>
  <si>
    <t>Cost distribution (on an annual basis)</t>
  </si>
  <si>
    <t>Répartition des dépenses (sur un an)</t>
  </si>
  <si>
    <t>aa</t>
  </si>
  <si>
    <t>Copyright: Fraunhofer ISI, 76139 Karlsruhe 2002. Contact: Dr. Peter Radgen, Tel. +49/7216809295; peter.radgen@isi.fhg.de</t>
  </si>
  <si>
    <t>Copyright: Fraunhofer ISI, 76139 Karlsruhe 2002. Kontakt: Dr. Peter Radgen, Tel. +49/7216809295; peter.radgen@isi.fhg.de</t>
  </si>
  <si>
    <t>Choose your language</t>
  </si>
  <si>
    <t>Distribution du cout</t>
  </si>
  <si>
    <t>Type de compresseur</t>
  </si>
  <si>
    <t>Power</t>
  </si>
  <si>
    <t>Prix de l' electricité</t>
  </si>
  <si>
    <t>Tarif creux (TC)</t>
  </si>
  <si>
    <t>Energy rate (High tarif, HT)</t>
  </si>
  <si>
    <t>Energy rate (Low tarif, LT)</t>
  </si>
  <si>
    <t>allowance for depreciation</t>
  </si>
  <si>
    <t>amortissement fiscale</t>
  </si>
  <si>
    <t>Vielzellen</t>
  </si>
  <si>
    <t>Sliding Vane</t>
  </si>
  <si>
    <t>compresseur rotativ</t>
  </si>
  <si>
    <t>compressore rotativo</t>
  </si>
  <si>
    <t>Combien des heures fonctionne l' entreprise</t>
  </si>
  <si>
    <t>+20% Strompreis</t>
  </si>
  <si>
    <t>-20% Strompreis</t>
  </si>
  <si>
    <t>+20% electricity price</t>
  </si>
  <si>
    <t>-20% electricity price</t>
  </si>
  <si>
    <t xml:space="preserve"> +20 % prezzo energia</t>
  </si>
  <si>
    <t xml:space="preserve"> -20 % prezzo energia</t>
  </si>
  <si>
    <t>missing value</t>
  </si>
</sst>
</file>

<file path=xl/styles.xml><?xml version="1.0" encoding="utf-8"?>
<styleSheet xmlns="http://schemas.openxmlformats.org/spreadsheetml/2006/main">
  <numFmts count="1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 \€;[Red]\-#,##0.00\ \€"/>
    <numFmt numFmtId="165" formatCode="0.0000"/>
    <numFmt numFmtId="166" formatCode="#,##0\ \€;[Red]\-#,##0\ \€"/>
    <numFmt numFmtId="167" formatCode="#,##0\ &quot;€/Jahr&quot;;[Red]\-#,##0\ &quot;€/Jahr&quot;"/>
    <numFmt numFmtId="168" formatCode="#,##0\ &quot;€/a&quot;;[Red]\-#,##0\ &quot;€/a&quot;"/>
    <numFmt numFmtId="169" formatCode="_-* #,##0.00\ [$€]_-;\-* #,##0.00\ [$€]_-;_-* &quot;-&quot;??\ [$€]_-;_-@_-"/>
  </numFmts>
  <fonts count="15">
    <font>
      <sz val="10"/>
      <name val="Arial"/>
      <family val="0"/>
    </font>
    <font>
      <b/>
      <sz val="10"/>
      <name val="Arial"/>
      <family val="2"/>
    </font>
    <font>
      <b/>
      <i/>
      <sz val="10"/>
      <name val="Arial"/>
      <family val="2"/>
    </font>
    <font>
      <sz val="8"/>
      <name val="Tahoma"/>
      <family val="0"/>
    </font>
    <font>
      <sz val="10"/>
      <color indexed="10"/>
      <name val="Arial"/>
      <family val="2"/>
    </font>
    <font>
      <b/>
      <sz val="10"/>
      <color indexed="10"/>
      <name val="Arial"/>
      <family val="2"/>
    </font>
    <font>
      <vertAlign val="subscript"/>
      <sz val="10"/>
      <name val="Arial"/>
      <family val="2"/>
    </font>
    <font>
      <b/>
      <vertAlign val="subscript"/>
      <sz val="10"/>
      <name val="Arial"/>
      <family val="2"/>
    </font>
    <font>
      <sz val="8"/>
      <name val="Arial"/>
      <family val="2"/>
    </font>
    <font>
      <b/>
      <sz val="12"/>
      <name val="Arial"/>
      <family val="0"/>
    </font>
    <font>
      <b/>
      <sz val="14"/>
      <name val="Arial"/>
      <family val="2"/>
    </font>
    <font>
      <b/>
      <sz val="16"/>
      <name val="Arial"/>
      <family val="2"/>
    </font>
    <font>
      <sz val="12"/>
      <name val="Arial"/>
      <family val="2"/>
    </font>
    <font>
      <b/>
      <sz val="25"/>
      <color indexed="22"/>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164" fontId="0" fillId="0" borderId="0" xfId="0" applyNumberFormat="1" applyAlignment="1">
      <alignment/>
    </xf>
    <xf numFmtId="0" fontId="5" fillId="0" borderId="0" xfId="0" applyFont="1" applyAlignment="1">
      <alignment horizontal="center"/>
    </xf>
    <xf numFmtId="0" fontId="0" fillId="2" borderId="0" xfId="0" applyFill="1" applyAlignment="1">
      <alignment/>
    </xf>
    <xf numFmtId="9" fontId="0" fillId="2" borderId="0" xfId="18" applyFill="1" applyAlignment="1">
      <alignment/>
    </xf>
    <xf numFmtId="0" fontId="0" fillId="0" borderId="0" xfId="0" applyAlignment="1">
      <alignment horizontal="left"/>
    </xf>
    <xf numFmtId="165" fontId="0" fillId="2" borderId="0" xfId="0" applyNumberFormat="1" applyFill="1" applyAlignment="1">
      <alignment/>
    </xf>
    <xf numFmtId="0" fontId="0" fillId="3" borderId="0" xfId="0" applyFill="1" applyAlignment="1">
      <alignment/>
    </xf>
    <xf numFmtId="0" fontId="2" fillId="4" borderId="0" xfId="0" applyFont="1" applyFill="1" applyAlignment="1" applyProtection="1">
      <alignment/>
      <protection hidden="1"/>
    </xf>
    <xf numFmtId="0" fontId="0" fillId="4" borderId="0" xfId="0" applyFill="1" applyAlignment="1" applyProtection="1">
      <alignment/>
      <protection hidden="1"/>
    </xf>
    <xf numFmtId="0" fontId="0" fillId="0" borderId="0" xfId="0" applyAlignment="1" applyProtection="1">
      <alignment/>
      <protection hidden="1"/>
    </xf>
    <xf numFmtId="0" fontId="1" fillId="4" borderId="0" xfId="0" applyFont="1" applyFill="1" applyAlignment="1" applyProtection="1">
      <alignment/>
      <protection hidden="1"/>
    </xf>
    <xf numFmtId="0" fontId="4" fillId="4" borderId="0" xfId="0" applyFont="1" applyFill="1" applyAlignment="1" applyProtection="1">
      <alignment/>
      <protection hidden="1"/>
    </xf>
    <xf numFmtId="0" fontId="1" fillId="5" borderId="0" xfId="0" applyFont="1" applyFill="1" applyAlignment="1" applyProtection="1">
      <alignment/>
      <protection hidden="1"/>
    </xf>
    <xf numFmtId="0" fontId="0" fillId="5" borderId="0" xfId="0" applyFill="1" applyAlignment="1" applyProtection="1">
      <alignment/>
      <protection hidden="1"/>
    </xf>
    <xf numFmtId="0" fontId="4" fillId="4" borderId="0" xfId="0" applyFont="1" applyFill="1" applyBorder="1" applyAlignment="1" applyProtection="1">
      <alignment/>
      <protection hidden="1"/>
    </xf>
    <xf numFmtId="0" fontId="0" fillId="0" borderId="1" xfId="0" applyFill="1" applyBorder="1" applyAlignment="1" applyProtection="1">
      <alignment/>
      <protection hidden="1" locked="0"/>
    </xf>
    <xf numFmtId="0" fontId="2" fillId="4" borderId="0" xfId="0" applyFont="1" applyFill="1" applyAlignment="1" applyProtection="1">
      <alignment horizontal="center"/>
      <protection hidden="1"/>
    </xf>
    <xf numFmtId="0" fontId="0" fillId="4" borderId="0" xfId="0" applyFont="1" applyFill="1" applyAlignment="1" applyProtection="1">
      <alignment/>
      <protection hidden="1"/>
    </xf>
    <xf numFmtId="9" fontId="0" fillId="3" borderId="1" xfId="18" applyFill="1" applyBorder="1" applyAlignment="1" applyProtection="1">
      <alignment/>
      <protection hidden="1"/>
    </xf>
    <xf numFmtId="0" fontId="0" fillId="4" borderId="0" xfId="0" applyFill="1" applyBorder="1" applyAlignment="1" applyProtection="1">
      <alignment/>
      <protection hidden="1"/>
    </xf>
    <xf numFmtId="0" fontId="8" fillId="4" borderId="0" xfId="0" applyFont="1" applyFill="1" applyAlignment="1" applyProtection="1">
      <alignment/>
      <protection hidden="1"/>
    </xf>
    <xf numFmtId="0" fontId="8" fillId="0" borderId="1" xfId="0" applyFont="1" applyFill="1" applyBorder="1" applyAlignment="1" applyProtection="1">
      <alignment/>
      <protection hidden="1"/>
    </xf>
    <xf numFmtId="0" fontId="8" fillId="3" borderId="1" xfId="0"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9" fontId="0" fillId="0" borderId="0" xfId="18" applyAlignment="1">
      <alignment/>
    </xf>
    <xf numFmtId="9" fontId="0" fillId="6" borderId="1" xfId="18" applyFill="1" applyBorder="1" applyAlignment="1" applyProtection="1">
      <alignment/>
      <protection hidden="1" locked="0"/>
    </xf>
    <xf numFmtId="0" fontId="0" fillId="6" borderId="1" xfId="0" applyFill="1" applyBorder="1" applyAlignment="1" applyProtection="1">
      <alignment/>
      <protection hidden="1" locked="0"/>
    </xf>
    <xf numFmtId="0" fontId="8" fillId="6" borderId="1" xfId="0" applyFont="1" applyFill="1" applyBorder="1" applyAlignment="1" applyProtection="1">
      <alignment/>
      <protection hidden="1"/>
    </xf>
    <xf numFmtId="0" fontId="0" fillId="4" borderId="0" xfId="0" applyFill="1" applyAlignment="1" applyProtection="1">
      <alignment horizontal="left"/>
      <protection hidden="1"/>
    </xf>
    <xf numFmtId="0" fontId="10" fillId="5" borderId="0" xfId="0" applyFont="1" applyFill="1" applyAlignment="1">
      <alignment/>
    </xf>
    <xf numFmtId="0" fontId="0" fillId="4" borderId="0" xfId="0" applyFill="1" applyAlignment="1">
      <alignment wrapText="1"/>
    </xf>
    <xf numFmtId="0" fontId="0" fillId="4" borderId="0" xfId="0" applyFill="1" applyAlignment="1">
      <alignment/>
    </xf>
    <xf numFmtId="0" fontId="1" fillId="4" borderId="0" xfId="0" applyFont="1" applyFill="1" applyAlignment="1">
      <alignment/>
    </xf>
    <xf numFmtId="0" fontId="4" fillId="4" borderId="0" xfId="0" applyFont="1" applyFill="1" applyAlignment="1">
      <alignment/>
    </xf>
    <xf numFmtId="0" fontId="0" fillId="0" borderId="0" xfId="0" applyAlignment="1">
      <alignment wrapText="1"/>
    </xf>
    <xf numFmtId="168" fontId="0" fillId="0" borderId="0" xfId="0" applyNumberFormat="1" applyAlignment="1">
      <alignment/>
    </xf>
    <xf numFmtId="0" fontId="0" fillId="0" borderId="0" xfId="0" applyNumberFormat="1" applyAlignment="1">
      <alignment/>
    </xf>
    <xf numFmtId="0" fontId="1" fillId="0" borderId="0" xfId="0" applyFont="1" applyFill="1" applyAlignment="1">
      <alignment/>
    </xf>
    <xf numFmtId="0" fontId="0" fillId="0" borderId="0" xfId="0" applyAlignment="1" quotePrefix="1">
      <alignment/>
    </xf>
    <xf numFmtId="0" fontId="1" fillId="4" borderId="0" xfId="0" applyFont="1" applyFill="1" applyAlignment="1">
      <alignment wrapText="1"/>
    </xf>
    <xf numFmtId="20" fontId="0" fillId="0" borderId="0" xfId="0" applyNumberFormat="1" applyAlignment="1">
      <alignment wrapText="1"/>
    </xf>
    <xf numFmtId="9" fontId="0" fillId="0" borderId="0" xfId="0" applyNumberFormat="1" applyAlignment="1">
      <alignment wrapText="1"/>
    </xf>
    <xf numFmtId="9" fontId="0" fillId="0" borderId="1" xfId="18" applyFill="1" applyBorder="1" applyAlignment="1" applyProtection="1">
      <alignment/>
      <protection hidden="1" locked="0"/>
    </xf>
    <xf numFmtId="0" fontId="0" fillId="0" borderId="0" xfId="0" applyFill="1" applyAlignment="1">
      <alignment/>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Kostenverteilung ("auf Jahresbasis")</a:t>
            </a:r>
          </a:p>
        </c:rich>
      </c:tx>
      <c:layout/>
      <c:spPr>
        <a:noFill/>
        <a:ln>
          <a:noFill/>
        </a:ln>
      </c:spPr>
    </c:title>
    <c:view3D>
      <c:rotX val="35"/>
      <c:hPercent val="100"/>
      <c:rotY val="240"/>
      <c:depthPercent val="100"/>
      <c:rAngAx val="1"/>
    </c:view3D>
    <c:plotArea>
      <c:layout>
        <c:manualLayout>
          <c:xMode val="edge"/>
          <c:yMode val="edge"/>
          <c:x val="0.26625"/>
          <c:y val="0.21475"/>
          <c:w val="0.53525"/>
          <c:h val="0.5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0"/>
              <c:layout>
                <c:manualLayout>
                  <c:x val="0"/>
                  <c:y val="0"/>
                </c:manualLayout>
              </c:layout>
              <c:txPr>
                <a:bodyPr vert="horz" rot="0"/>
                <a:lstStyle/>
                <a:p>
                  <a:pPr algn="ctr">
                    <a:defRPr lang="en-US" cap="none" sz="1400" b="1" i="0" u="none" baseline="0">
                      <a:latin typeface="Arial"/>
                      <a:ea typeface="Arial"/>
                      <a:cs typeface="Arial"/>
                    </a:defRPr>
                  </a:pPr>
                </a:p>
              </c:txPr>
              <c:numFmt formatCode="General" sourceLinked="1"/>
              <c:spPr>
                <a:noFill/>
                <a:ln>
                  <a:noFill/>
                </a:ln>
              </c:spPr>
              <c:showLegendKey val="1"/>
              <c:showVal val="1"/>
              <c:showBubbleSize val="0"/>
              <c:showCatName val="0"/>
              <c:showSerName val="0"/>
              <c:showPercent val="0"/>
            </c:dLbl>
            <c:dLbl>
              <c:idx val="1"/>
              <c:layout>
                <c:manualLayout>
                  <c:x val="0"/>
                  <c:y val="0"/>
                </c:manualLayout>
              </c:layout>
              <c:txPr>
                <a:bodyPr vert="horz" rot="0" anchor="b"/>
                <a:lstStyle/>
                <a:p>
                  <a:pPr algn="ctr">
                    <a:defRPr lang="en-US" cap="none" sz="1400" b="1" i="0" u="none" baseline="0">
                      <a:latin typeface="Arial"/>
                      <a:ea typeface="Arial"/>
                      <a:cs typeface="Arial"/>
                    </a:defRPr>
                  </a:pPr>
                </a:p>
              </c:txPr>
              <c:numFmt formatCode="General" sourceLinked="1"/>
              <c:spPr>
                <a:noFill/>
                <a:ln>
                  <a:noFill/>
                </a:ln>
              </c:spPr>
              <c:showLegendKey val="1"/>
              <c:showVal val="1"/>
              <c:showBubbleSize val="0"/>
              <c:showCatName val="0"/>
              <c:showSerName val="0"/>
              <c:showPercent val="0"/>
            </c:dLbl>
            <c:dLbl>
              <c:idx val="2"/>
              <c:layout>
                <c:manualLayout>
                  <c:x val="0"/>
                  <c:y val="0"/>
                </c:manualLayout>
              </c:layout>
              <c:txPr>
                <a:bodyPr vert="horz" rot="0" anchor="b"/>
                <a:lstStyle/>
                <a:p>
                  <a:pPr algn="ctr">
                    <a:defRPr lang="en-US" cap="none" sz="1400" b="1" i="0" u="none" baseline="0">
                      <a:latin typeface="Arial"/>
                      <a:ea typeface="Arial"/>
                      <a:cs typeface="Arial"/>
                    </a:defRPr>
                  </a:pPr>
                </a:p>
              </c:txPr>
              <c:numFmt formatCode="General" sourceLinked="1"/>
              <c:spPr>
                <a:noFill/>
                <a:ln>
                  <a:noFill/>
                </a:ln>
              </c:spPr>
              <c:showLegendKey val="1"/>
              <c:showVal val="1"/>
              <c:showBubbleSize val="0"/>
              <c:showCatName val="0"/>
              <c:showSerName val="0"/>
              <c:showPercent val="0"/>
            </c:dLbl>
            <c:numFmt formatCode="General" sourceLinked="1"/>
            <c:spPr>
              <a:noFill/>
              <a:ln>
                <a:noFill/>
              </a:ln>
            </c:spPr>
            <c:txPr>
              <a:bodyPr vert="horz" rot="0" anchor="b"/>
              <a:lstStyle/>
              <a:p>
                <a:pPr algn="ctr">
                  <a:defRPr lang="en-US" cap="none" sz="1400" b="1" i="0" u="none" baseline="0">
                    <a:latin typeface="Arial"/>
                    <a:ea typeface="Arial"/>
                    <a:cs typeface="Arial"/>
                  </a:defRPr>
                </a:pPr>
              </a:p>
            </c:txPr>
            <c:dLblPos val="bestFit"/>
            <c:showLegendKey val="1"/>
            <c:showVal val="1"/>
            <c:showBubbleSize val="0"/>
            <c:showCatName val="0"/>
            <c:showSerName val="0"/>
            <c:showLeaderLines val="1"/>
            <c:showPercent val="0"/>
          </c:dLbls>
          <c:cat>
            <c:strRef>
              <c:f>InterneDaten!$E$10:$E$12</c:f>
              <c:strCache>
                <c:ptCount val="3"/>
                <c:pt idx="0">
                  <c:v>Investitionskosten (Annuität)</c:v>
                </c:pt>
                <c:pt idx="1">
                  <c:v>Energiekosten</c:v>
                </c:pt>
                <c:pt idx="2">
                  <c:v>Wartungskosten</c:v>
                </c:pt>
              </c:strCache>
            </c:strRef>
          </c:cat>
          <c:val>
            <c:numRef>
              <c:f>InterneDaten!$F$10:$F$12</c:f>
              <c:numCache>
                <c:ptCount val="3"/>
                <c:pt idx="0">
                  <c:v>1762.762148150941</c:v>
                </c:pt>
                <c:pt idx="1">
                  <c:v>4435.2</c:v>
                </c:pt>
                <c:pt idx="2">
                  <c:v>234.6</c:v>
                </c:pt>
              </c:numCache>
            </c:numRef>
          </c:val>
        </c:ser>
        <c:firstSliceAng val="240"/>
      </c:pie3DChart>
      <c:spPr>
        <a:noFill/>
        <a:ln>
          <a:noFill/>
        </a:ln>
      </c:spPr>
    </c:plotArea>
    <c:legend>
      <c:legendPos val="b"/>
      <c:layout>
        <c:manualLayout>
          <c:xMode val="edge"/>
          <c:yMode val="edge"/>
          <c:x val="0.25325"/>
          <c:y val="0.9275"/>
          <c:w val="0.5885"/>
          <c:h val="0.069"/>
        </c:manualLayout>
      </c:layout>
      <c:overlay val="0"/>
      <c:txPr>
        <a:bodyPr vert="horz" rot="0"/>
        <a:lstStyle/>
        <a:p>
          <a:pPr>
            <a:defRPr lang="en-US" cap="none" sz="1200" b="1" i="0" u="none" baseline="0">
              <a:latin typeface="Arial"/>
              <a:ea typeface="Arial"/>
              <a:cs typeface="Arial"/>
            </a:defRPr>
          </a:pPr>
        </a:p>
      </c:txPr>
    </c:legend>
    <c:sideWall>
      <c:thickness val="0"/>
    </c:sideWall>
    <c:backWall>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Szenarien (annualisierte Kosten)</a:t>
            </a:r>
          </a:p>
        </c:rich>
      </c:tx>
      <c:layout/>
      <c:spPr>
        <a:noFill/>
        <a:ln>
          <a:noFill/>
        </a:ln>
      </c:spPr>
    </c:title>
    <c:plotArea>
      <c:layout>
        <c:manualLayout>
          <c:xMode val="edge"/>
          <c:yMode val="edge"/>
          <c:x val="0.05525"/>
          <c:y val="0.1115"/>
          <c:w val="0.9335"/>
          <c:h val="0.8215"/>
        </c:manualLayout>
      </c:layout>
      <c:barChart>
        <c:barDir val="col"/>
        <c:grouping val="stacked"/>
        <c:varyColors val="0"/>
        <c:ser>
          <c:idx val="0"/>
          <c:order val="0"/>
          <c:tx>
            <c:strRef>
              <c:f>InterneDaten!$E$10</c:f>
              <c:strCache>
                <c:ptCount val="1"/>
                <c:pt idx="0">
                  <c:v>Investitionskosten (Annuität)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InterneDaten!$F$10:$L$10</c:f>
              <c:numCache>
                <c:ptCount val="7"/>
                <c:pt idx="0">
                  <c:v>1762.762148150941</c:v>
                </c:pt>
                <c:pt idx="1">
                  <c:v>2115.314577781129</c:v>
                </c:pt>
                <c:pt idx="2">
                  <c:v>1410.2097185207529</c:v>
                </c:pt>
                <c:pt idx="3">
                  <c:v>1762.762148150941</c:v>
                </c:pt>
                <c:pt idx="4">
                  <c:v>1762.762148150941</c:v>
                </c:pt>
                <c:pt idx="5">
                  <c:v>1762.762148150941</c:v>
                </c:pt>
                <c:pt idx="6">
                  <c:v>1762.762148150941</c:v>
                </c:pt>
              </c:numCache>
            </c:numRef>
          </c:val>
        </c:ser>
        <c:ser>
          <c:idx val="1"/>
          <c:order val="1"/>
          <c:tx>
            <c:strRef>
              <c:f>InterneDaten!$E$11</c:f>
              <c:strCache>
                <c:ptCount val="1"/>
                <c:pt idx="0">
                  <c:v>Energiekosten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InterneDaten!$F$11:$L$11</c:f>
              <c:numCache>
                <c:ptCount val="7"/>
                <c:pt idx="0">
                  <c:v>4435.2</c:v>
                </c:pt>
                <c:pt idx="1">
                  <c:v>4435.2</c:v>
                </c:pt>
                <c:pt idx="2">
                  <c:v>4435.2</c:v>
                </c:pt>
                <c:pt idx="3">
                  <c:v>5322.24</c:v>
                </c:pt>
                <c:pt idx="4">
                  <c:v>3548.16</c:v>
                </c:pt>
                <c:pt idx="5">
                  <c:v>4435.2</c:v>
                </c:pt>
                <c:pt idx="6">
                  <c:v>4435.2</c:v>
                </c:pt>
              </c:numCache>
            </c:numRef>
          </c:val>
        </c:ser>
        <c:ser>
          <c:idx val="2"/>
          <c:order val="2"/>
          <c:tx>
            <c:strRef>
              <c:f>InterneDaten!$E$12</c:f>
              <c:strCache>
                <c:ptCount val="1"/>
                <c:pt idx="0">
                  <c:v>Wartungskosten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InterneDaten!$F$12:$L$12</c:f>
              <c:numCache>
                <c:ptCount val="7"/>
                <c:pt idx="0">
                  <c:v>234.6</c:v>
                </c:pt>
                <c:pt idx="1">
                  <c:v>234.6</c:v>
                </c:pt>
                <c:pt idx="2">
                  <c:v>234.6</c:v>
                </c:pt>
                <c:pt idx="3">
                  <c:v>234.6</c:v>
                </c:pt>
                <c:pt idx="4">
                  <c:v>234.6</c:v>
                </c:pt>
                <c:pt idx="5">
                  <c:v>281.52</c:v>
                </c:pt>
                <c:pt idx="6">
                  <c:v>187.68</c:v>
                </c:pt>
              </c:numCache>
            </c:numRef>
          </c:val>
        </c:ser>
        <c:overlap val="100"/>
        <c:axId val="59443400"/>
        <c:axId val="65228553"/>
      </c:barChart>
      <c:catAx>
        <c:axId val="59443400"/>
        <c:scaling>
          <c:orientation val="minMax"/>
        </c:scaling>
        <c:axPos val="b"/>
        <c:delete val="0"/>
        <c:numFmt formatCode="General" sourceLinked="1"/>
        <c:majorTickMark val="out"/>
        <c:minorTickMark val="none"/>
        <c:tickLblPos val="nextTo"/>
        <c:crossAx val="65228553"/>
        <c:crosses val="autoZero"/>
        <c:auto val="1"/>
        <c:lblOffset val="100"/>
        <c:noMultiLvlLbl val="0"/>
      </c:catAx>
      <c:valAx>
        <c:axId val="65228553"/>
        <c:scaling>
          <c:orientation val="minMax"/>
        </c:scaling>
        <c:axPos val="l"/>
        <c:majorGridlines/>
        <c:delete val="0"/>
        <c:numFmt formatCode="#,##0\ &quot;€/Jahr&quot;;[Red]\-#,##0\ &quot;€/Jahr&quot;" sourceLinked="0"/>
        <c:majorTickMark val="out"/>
        <c:minorTickMark val="none"/>
        <c:tickLblPos val="nextTo"/>
        <c:crossAx val="59443400"/>
        <c:crossesAt val="1"/>
        <c:crossBetween val="between"/>
        <c:dispUnits/>
      </c:valAx>
      <c:spPr>
        <a:solidFill>
          <a:srgbClr val="C0C0C0"/>
        </a:solidFill>
        <a:ln w="12700">
          <a:solidFill>
            <a:srgbClr val="808080"/>
          </a:solidFill>
        </a:ln>
      </c:spPr>
    </c:plotArea>
    <c:legend>
      <c:legendPos val="b"/>
      <c:layout>
        <c:manualLayout>
          <c:xMode val="edge"/>
          <c:yMode val="edge"/>
          <c:x val="0.19725"/>
          <c:y val="0.95475"/>
          <c:w val="0.63675"/>
          <c:h val="0.03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3"/>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zoomScale="93"/>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jpeg" /><Relationship Id="rId3"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26</xdr:row>
      <xdr:rowOff>104775</xdr:rowOff>
    </xdr:from>
    <xdr:to>
      <xdr:col>5</xdr:col>
      <xdr:colOff>514350</xdr:colOff>
      <xdr:row>31</xdr:row>
      <xdr:rowOff>104775</xdr:rowOff>
    </xdr:to>
    <xdr:sp>
      <xdr:nvSpPr>
        <xdr:cNvPr id="1" name="TextBox 9"/>
        <xdr:cNvSpPr txBox="1">
          <a:spLocks noChangeArrowheads="1"/>
        </xdr:cNvSpPr>
      </xdr:nvSpPr>
      <xdr:spPr>
        <a:xfrm>
          <a:off x="352425" y="4314825"/>
          <a:ext cx="3971925" cy="809625"/>
        </a:xfrm>
        <a:prstGeom prst="rect">
          <a:avLst/>
        </a:prstGeom>
        <a:solidFill>
          <a:srgbClr val="FFFFFF"/>
        </a:solidFill>
        <a:ln w="9525" cmpd="sng">
          <a:noFill/>
        </a:ln>
      </xdr:spPr>
      <xdr:txBody>
        <a:bodyPr vertOverflow="clip" wrap="square"/>
        <a:p>
          <a:pPr algn="l">
            <a:defRPr/>
          </a:pPr>
          <a:r>
            <a:rPr lang="en-US" cap="none" sz="2500" b="1" i="0" u="none" baseline="0">
              <a:solidFill>
                <a:srgbClr val="C0C0C0"/>
              </a:solidFill>
              <a:latin typeface="Arial"/>
              <a:ea typeface="Arial"/>
              <a:cs typeface="Arial"/>
            </a:rPr>
            <a:t>Lebens-Zyklus-Kosten
Life Cycle Cost (LCC)</a:t>
          </a:r>
        </a:p>
      </xdr:txBody>
    </xdr:sp>
    <xdr:clientData/>
  </xdr:twoCellAnchor>
  <xdr:twoCellAnchor editAs="oneCell">
    <xdr:from>
      <xdr:col>0</xdr:col>
      <xdr:colOff>400050</xdr:colOff>
      <xdr:row>1</xdr:row>
      <xdr:rowOff>9525</xdr:rowOff>
    </xdr:from>
    <xdr:to>
      <xdr:col>3</xdr:col>
      <xdr:colOff>9525</xdr:colOff>
      <xdr:row>11</xdr:row>
      <xdr:rowOff>114300</xdr:rowOff>
    </xdr:to>
    <xdr:pic>
      <xdr:nvPicPr>
        <xdr:cNvPr id="2" name="ListBox1"/>
        <xdr:cNvPicPr preferRelativeResize="1">
          <a:picLocks noChangeAspect="1"/>
        </xdr:cNvPicPr>
      </xdr:nvPicPr>
      <xdr:blipFill>
        <a:blip r:embed="rId1"/>
        <a:stretch>
          <a:fillRect/>
        </a:stretch>
      </xdr:blipFill>
      <xdr:spPr>
        <a:xfrm>
          <a:off x="400050" y="171450"/>
          <a:ext cx="1895475" cy="1724025"/>
        </a:xfrm>
        <a:prstGeom prst="rect">
          <a:avLst/>
        </a:prstGeom>
        <a:noFill/>
        <a:ln w="9525" cmpd="sng">
          <a:noFill/>
        </a:ln>
      </xdr:spPr>
    </xdr:pic>
    <xdr:clientData/>
  </xdr:twoCellAnchor>
  <xdr:twoCellAnchor editAs="oneCell">
    <xdr:from>
      <xdr:col>4</xdr:col>
      <xdr:colOff>0</xdr:colOff>
      <xdr:row>1</xdr:row>
      <xdr:rowOff>95250</xdr:rowOff>
    </xdr:from>
    <xdr:to>
      <xdr:col>7</xdr:col>
      <xdr:colOff>47625</xdr:colOff>
      <xdr:row>5</xdr:row>
      <xdr:rowOff>133350</xdr:rowOff>
    </xdr:to>
    <xdr:pic>
      <xdr:nvPicPr>
        <xdr:cNvPr id="3" name="Picture 4"/>
        <xdr:cNvPicPr preferRelativeResize="1">
          <a:picLocks noChangeAspect="1"/>
        </xdr:cNvPicPr>
      </xdr:nvPicPr>
      <xdr:blipFill>
        <a:blip r:embed="rId2"/>
        <a:stretch>
          <a:fillRect/>
        </a:stretch>
      </xdr:blipFill>
      <xdr:spPr>
        <a:xfrm>
          <a:off x="3048000" y="257175"/>
          <a:ext cx="2333625" cy="685800"/>
        </a:xfrm>
        <a:prstGeom prst="rect">
          <a:avLst/>
        </a:prstGeom>
        <a:noFill/>
        <a:ln w="9525" cmpd="sng">
          <a:noFill/>
        </a:ln>
      </xdr:spPr>
    </xdr:pic>
    <xdr:clientData/>
  </xdr:twoCellAnchor>
  <xdr:twoCellAnchor editAs="oneCell">
    <xdr:from>
      <xdr:col>0</xdr:col>
      <xdr:colOff>390525</xdr:colOff>
      <xdr:row>15</xdr:row>
      <xdr:rowOff>19050</xdr:rowOff>
    </xdr:from>
    <xdr:to>
      <xdr:col>5</xdr:col>
      <xdr:colOff>590550</xdr:colOff>
      <xdr:row>27</xdr:row>
      <xdr:rowOff>0</xdr:rowOff>
    </xdr:to>
    <xdr:pic>
      <xdr:nvPicPr>
        <xdr:cNvPr id="4" name="Picture 8"/>
        <xdr:cNvPicPr preferRelativeResize="1">
          <a:picLocks noChangeAspect="1"/>
        </xdr:cNvPicPr>
      </xdr:nvPicPr>
      <xdr:blipFill>
        <a:blip r:embed="rId3"/>
        <a:srcRect l="1690" b="19285"/>
        <a:stretch>
          <a:fillRect/>
        </a:stretch>
      </xdr:blipFill>
      <xdr:spPr>
        <a:xfrm>
          <a:off x="390525" y="2447925"/>
          <a:ext cx="4010025" cy="1924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6781800</xdr:colOff>
      <xdr:row>7</xdr:row>
      <xdr:rowOff>133350</xdr:rowOff>
    </xdr:from>
    <xdr:to>
      <xdr:col>0</xdr:col>
      <xdr:colOff>8124825</xdr:colOff>
      <xdr:row>9</xdr:row>
      <xdr:rowOff>85725</xdr:rowOff>
    </xdr:to>
    <xdr:pic>
      <xdr:nvPicPr>
        <xdr:cNvPr id="1" name="CommandButton1"/>
        <xdr:cNvPicPr preferRelativeResize="1">
          <a:picLocks noChangeAspect="1"/>
        </xdr:cNvPicPr>
      </xdr:nvPicPr>
      <xdr:blipFill>
        <a:blip r:embed="rId1"/>
        <a:stretch>
          <a:fillRect/>
        </a:stretch>
      </xdr:blipFill>
      <xdr:spPr>
        <a:xfrm>
          <a:off x="6781800" y="2638425"/>
          <a:ext cx="1343025" cy="800100"/>
        </a:xfrm>
        <a:prstGeom prst="rect">
          <a:avLst/>
        </a:prstGeom>
        <a:noFill/>
        <a:ln w="9525" cmpd="sng">
          <a:noFill/>
        </a:ln>
      </xdr:spPr>
    </xdr:pic>
    <xdr:clientData/>
  </xdr:twoCellAnchor>
  <xdr:twoCellAnchor editAs="oneCell">
    <xdr:from>
      <xdr:col>0</xdr:col>
      <xdr:colOff>7400925</xdr:colOff>
      <xdr:row>12</xdr:row>
      <xdr:rowOff>390525</xdr:rowOff>
    </xdr:from>
    <xdr:to>
      <xdr:col>0</xdr:col>
      <xdr:colOff>9115425</xdr:colOff>
      <xdr:row>16</xdr:row>
      <xdr:rowOff>152400</xdr:rowOff>
    </xdr:to>
    <xdr:pic>
      <xdr:nvPicPr>
        <xdr:cNvPr id="2" name="Picture 2"/>
        <xdr:cNvPicPr preferRelativeResize="1">
          <a:picLocks noChangeAspect="1"/>
        </xdr:cNvPicPr>
      </xdr:nvPicPr>
      <xdr:blipFill>
        <a:blip r:embed="rId2"/>
        <a:stretch>
          <a:fillRect/>
        </a:stretch>
      </xdr:blipFill>
      <xdr:spPr>
        <a:xfrm flipV="1">
          <a:off x="7400925" y="4552950"/>
          <a:ext cx="17145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25</xdr:row>
      <xdr:rowOff>66675</xdr:rowOff>
    </xdr:from>
    <xdr:to>
      <xdr:col>4</xdr:col>
      <xdr:colOff>723900</xdr:colOff>
      <xdr:row>29</xdr:row>
      <xdr:rowOff>142875</xdr:rowOff>
    </xdr:to>
    <xdr:pic>
      <xdr:nvPicPr>
        <xdr:cNvPr id="1" name="CommandButton1"/>
        <xdr:cNvPicPr preferRelativeResize="1">
          <a:picLocks noChangeAspect="1"/>
        </xdr:cNvPicPr>
      </xdr:nvPicPr>
      <xdr:blipFill>
        <a:blip r:embed="rId1"/>
        <a:stretch>
          <a:fillRect/>
        </a:stretch>
      </xdr:blipFill>
      <xdr:spPr>
        <a:xfrm>
          <a:off x="3895725" y="4210050"/>
          <a:ext cx="1752600" cy="742950"/>
        </a:xfrm>
        <a:prstGeom prst="rect">
          <a:avLst/>
        </a:prstGeom>
        <a:noFill/>
        <a:ln w="9525" cmpd="sng">
          <a:noFill/>
        </a:ln>
      </xdr:spPr>
    </xdr:pic>
    <xdr:clientData/>
  </xdr:twoCellAnchor>
  <xdr:twoCellAnchor editAs="oneCell">
    <xdr:from>
      <xdr:col>2</xdr:col>
      <xdr:colOff>0</xdr:colOff>
      <xdr:row>1</xdr:row>
      <xdr:rowOff>57150</xdr:rowOff>
    </xdr:from>
    <xdr:to>
      <xdr:col>3</xdr:col>
      <xdr:colOff>28575</xdr:colOff>
      <xdr:row>3</xdr:row>
      <xdr:rowOff>0</xdr:rowOff>
    </xdr:to>
    <xdr:pic>
      <xdr:nvPicPr>
        <xdr:cNvPr id="2" name="ComboBox1"/>
        <xdr:cNvPicPr preferRelativeResize="1">
          <a:picLocks noChangeAspect="1"/>
        </xdr:cNvPicPr>
      </xdr:nvPicPr>
      <xdr:blipFill>
        <a:blip r:embed="rId2"/>
        <a:stretch>
          <a:fillRect/>
        </a:stretch>
      </xdr:blipFill>
      <xdr:spPr>
        <a:xfrm>
          <a:off x="2562225" y="228600"/>
          <a:ext cx="942975" cy="190500"/>
        </a:xfrm>
        <a:prstGeom prst="rect">
          <a:avLst/>
        </a:prstGeom>
        <a:noFill/>
        <a:ln w="9525" cmpd="sng">
          <a:noFill/>
        </a:ln>
      </xdr:spPr>
    </xdr:pic>
    <xdr:clientData/>
  </xdr:twoCellAnchor>
  <xdr:twoCellAnchor editAs="oneCell">
    <xdr:from>
      <xdr:col>2</xdr:col>
      <xdr:colOff>76200</xdr:colOff>
      <xdr:row>4</xdr:row>
      <xdr:rowOff>38100</xdr:rowOff>
    </xdr:from>
    <xdr:to>
      <xdr:col>2</xdr:col>
      <xdr:colOff>828675</xdr:colOff>
      <xdr:row>4</xdr:row>
      <xdr:rowOff>133350</xdr:rowOff>
    </xdr:to>
    <xdr:pic>
      <xdr:nvPicPr>
        <xdr:cNvPr id="3" name="kW_el" hidden="1"/>
        <xdr:cNvPicPr preferRelativeResize="1">
          <a:picLocks noChangeAspect="1"/>
        </xdr:cNvPicPr>
      </xdr:nvPicPr>
      <xdr:blipFill>
        <a:blip r:embed="rId3"/>
        <a:stretch>
          <a:fillRect/>
        </a:stretch>
      </xdr:blipFill>
      <xdr:spPr>
        <a:xfrm>
          <a:off x="2638425" y="628650"/>
          <a:ext cx="752475" cy="95250"/>
        </a:xfrm>
        <a:prstGeom prst="rect">
          <a:avLst/>
        </a:prstGeom>
        <a:noFill/>
        <a:ln w="9525" cmpd="sng">
          <a:noFill/>
        </a:ln>
      </xdr:spPr>
    </xdr:pic>
    <xdr:clientData/>
  </xdr:twoCellAnchor>
  <xdr:twoCellAnchor>
    <xdr:from>
      <xdr:col>2</xdr:col>
      <xdr:colOff>0</xdr:colOff>
      <xdr:row>6</xdr:row>
      <xdr:rowOff>0</xdr:rowOff>
    </xdr:from>
    <xdr:to>
      <xdr:col>3</xdr:col>
      <xdr:colOff>0</xdr:colOff>
      <xdr:row>7</xdr:row>
      <xdr:rowOff>0</xdr:rowOff>
    </xdr:to>
    <xdr:sp>
      <xdr:nvSpPr>
        <xdr:cNvPr id="4" name="Linie2" hidden="1"/>
        <xdr:cNvSpPr>
          <a:spLocks/>
        </xdr:cNvSpPr>
      </xdr:nvSpPr>
      <xdr:spPr>
        <a:xfrm>
          <a:off x="2562225" y="90487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76200</xdr:colOff>
      <xdr:row>7</xdr:row>
      <xdr:rowOff>28575</xdr:rowOff>
    </xdr:from>
    <xdr:to>
      <xdr:col>2</xdr:col>
      <xdr:colOff>828675</xdr:colOff>
      <xdr:row>7</xdr:row>
      <xdr:rowOff>123825</xdr:rowOff>
    </xdr:to>
    <xdr:pic>
      <xdr:nvPicPr>
        <xdr:cNvPr id="5" name="kW_bar" hidden="1"/>
        <xdr:cNvPicPr preferRelativeResize="1">
          <a:picLocks noChangeAspect="1"/>
        </xdr:cNvPicPr>
      </xdr:nvPicPr>
      <xdr:blipFill>
        <a:blip r:embed="rId3"/>
        <a:stretch>
          <a:fillRect/>
        </a:stretch>
      </xdr:blipFill>
      <xdr:spPr>
        <a:xfrm>
          <a:off x="2638425" y="1104900"/>
          <a:ext cx="752475" cy="95250"/>
        </a:xfrm>
        <a:prstGeom prst="rect">
          <a:avLst/>
        </a:prstGeom>
        <a:noFill/>
        <a:ln w="9525" cmpd="sng">
          <a:noFill/>
        </a:ln>
      </xdr:spPr>
    </xdr:pic>
    <xdr:clientData/>
  </xdr:twoCellAnchor>
  <xdr:twoCellAnchor editAs="oneCell">
    <xdr:from>
      <xdr:col>2</xdr:col>
      <xdr:colOff>76200</xdr:colOff>
      <xdr:row>6</xdr:row>
      <xdr:rowOff>28575</xdr:rowOff>
    </xdr:from>
    <xdr:to>
      <xdr:col>2</xdr:col>
      <xdr:colOff>828675</xdr:colOff>
      <xdr:row>6</xdr:row>
      <xdr:rowOff>133350</xdr:rowOff>
    </xdr:to>
    <xdr:pic>
      <xdr:nvPicPr>
        <xdr:cNvPr id="6" name="kW_Std" hidden="1"/>
        <xdr:cNvPicPr preferRelativeResize="1">
          <a:picLocks noChangeAspect="1"/>
        </xdr:cNvPicPr>
      </xdr:nvPicPr>
      <xdr:blipFill>
        <a:blip r:embed="rId4"/>
        <a:stretch>
          <a:fillRect/>
        </a:stretch>
      </xdr:blipFill>
      <xdr:spPr>
        <a:xfrm>
          <a:off x="2638425" y="933450"/>
          <a:ext cx="752475" cy="104775"/>
        </a:xfrm>
        <a:prstGeom prst="rect">
          <a:avLst/>
        </a:prstGeom>
        <a:noFill/>
        <a:ln w="9525" cmpd="sng">
          <a:noFill/>
        </a:ln>
      </xdr:spPr>
    </xdr:pic>
    <xdr:clientData/>
  </xdr:twoCellAnchor>
  <xdr:twoCellAnchor editAs="oneCell">
    <xdr:from>
      <xdr:col>2</xdr:col>
      <xdr:colOff>85725</xdr:colOff>
      <xdr:row>12</xdr:row>
      <xdr:rowOff>38100</xdr:rowOff>
    </xdr:from>
    <xdr:to>
      <xdr:col>2</xdr:col>
      <xdr:colOff>838200</xdr:colOff>
      <xdr:row>12</xdr:row>
      <xdr:rowOff>133350</xdr:rowOff>
    </xdr:to>
    <xdr:pic>
      <xdr:nvPicPr>
        <xdr:cNvPr id="7" name="Volllast" hidden="1"/>
        <xdr:cNvPicPr preferRelativeResize="1">
          <a:picLocks noChangeAspect="1"/>
        </xdr:cNvPicPr>
      </xdr:nvPicPr>
      <xdr:blipFill>
        <a:blip r:embed="rId3"/>
        <a:stretch>
          <a:fillRect/>
        </a:stretch>
      </xdr:blipFill>
      <xdr:spPr>
        <a:xfrm>
          <a:off x="2647950" y="1952625"/>
          <a:ext cx="752475" cy="95250"/>
        </a:xfrm>
        <a:prstGeom prst="rect">
          <a:avLst/>
        </a:prstGeom>
        <a:noFill/>
        <a:ln w="9525" cmpd="sng">
          <a:solidFill>
            <a:srgbClr val="FF0000"/>
          </a:solidFill>
          <a:headEnd type="none"/>
          <a:tailEnd type="none"/>
        </a:ln>
      </xdr:spPr>
    </xdr:pic>
    <xdr:clientData/>
  </xdr:twoCellAnchor>
  <xdr:twoCellAnchor editAs="oneCell">
    <xdr:from>
      <xdr:col>2</xdr:col>
      <xdr:colOff>85725</xdr:colOff>
      <xdr:row>9</xdr:row>
      <xdr:rowOff>38100</xdr:rowOff>
    </xdr:from>
    <xdr:to>
      <xdr:col>2</xdr:col>
      <xdr:colOff>838200</xdr:colOff>
      <xdr:row>9</xdr:row>
      <xdr:rowOff>133350</xdr:rowOff>
    </xdr:to>
    <xdr:pic>
      <xdr:nvPicPr>
        <xdr:cNvPr id="8" name="Energie_kWh" hidden="1"/>
        <xdr:cNvPicPr preferRelativeResize="1">
          <a:picLocks noChangeAspect="1"/>
        </xdr:cNvPicPr>
      </xdr:nvPicPr>
      <xdr:blipFill>
        <a:blip r:embed="rId3"/>
        <a:stretch>
          <a:fillRect/>
        </a:stretch>
      </xdr:blipFill>
      <xdr:spPr>
        <a:xfrm>
          <a:off x="2647950" y="1457325"/>
          <a:ext cx="752475" cy="95250"/>
        </a:xfrm>
        <a:prstGeom prst="rect">
          <a:avLst/>
        </a:prstGeom>
        <a:noFill/>
        <a:ln w="9525" cmpd="sng">
          <a:noFill/>
        </a:ln>
      </xdr:spPr>
    </xdr:pic>
    <xdr:clientData/>
  </xdr:twoCellAnchor>
  <xdr:twoCellAnchor editAs="oneCell">
    <xdr:from>
      <xdr:col>2</xdr:col>
      <xdr:colOff>85725</xdr:colOff>
      <xdr:row>11</xdr:row>
      <xdr:rowOff>47625</xdr:rowOff>
    </xdr:from>
    <xdr:to>
      <xdr:col>2</xdr:col>
      <xdr:colOff>838200</xdr:colOff>
      <xdr:row>11</xdr:row>
      <xdr:rowOff>142875</xdr:rowOff>
    </xdr:to>
    <xdr:pic>
      <xdr:nvPicPr>
        <xdr:cNvPr id="9" name="Betrieb" hidden="1"/>
        <xdr:cNvPicPr preferRelativeResize="1">
          <a:picLocks noChangeAspect="1"/>
        </xdr:cNvPicPr>
      </xdr:nvPicPr>
      <xdr:blipFill>
        <a:blip r:embed="rId3"/>
        <a:stretch>
          <a:fillRect/>
        </a:stretch>
      </xdr:blipFill>
      <xdr:spPr>
        <a:xfrm>
          <a:off x="2647950" y="1790700"/>
          <a:ext cx="752475" cy="95250"/>
        </a:xfrm>
        <a:prstGeom prst="rect">
          <a:avLst/>
        </a:prstGeom>
        <a:noFill/>
        <a:ln w="9525" cmpd="sng">
          <a:noFill/>
        </a:ln>
      </xdr:spPr>
    </xdr:pic>
    <xdr:clientData/>
  </xdr:twoCellAnchor>
  <xdr:twoCellAnchor>
    <xdr:from>
      <xdr:col>2</xdr:col>
      <xdr:colOff>0</xdr:colOff>
      <xdr:row>7</xdr:row>
      <xdr:rowOff>0</xdr:rowOff>
    </xdr:from>
    <xdr:to>
      <xdr:col>3</xdr:col>
      <xdr:colOff>0</xdr:colOff>
      <xdr:row>8</xdr:row>
      <xdr:rowOff>0</xdr:rowOff>
    </xdr:to>
    <xdr:sp>
      <xdr:nvSpPr>
        <xdr:cNvPr id="10" name="Linie3" hidden="1"/>
        <xdr:cNvSpPr>
          <a:spLocks/>
        </xdr:cNvSpPr>
      </xdr:nvSpPr>
      <xdr:spPr>
        <a:xfrm>
          <a:off x="2562225" y="107632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9525</xdr:rowOff>
    </xdr:from>
    <xdr:to>
      <xdr:col>3</xdr:col>
      <xdr:colOff>9525</xdr:colOff>
      <xdr:row>5</xdr:row>
      <xdr:rowOff>9525</xdr:rowOff>
    </xdr:to>
    <xdr:sp>
      <xdr:nvSpPr>
        <xdr:cNvPr id="11" name="Linie1" hidden="1"/>
        <xdr:cNvSpPr>
          <a:spLocks/>
        </xdr:cNvSpPr>
      </xdr:nvSpPr>
      <xdr:spPr>
        <a:xfrm>
          <a:off x="2571750" y="60007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3</xdr:col>
      <xdr:colOff>0</xdr:colOff>
      <xdr:row>10</xdr:row>
      <xdr:rowOff>0</xdr:rowOff>
    </xdr:to>
    <xdr:sp>
      <xdr:nvSpPr>
        <xdr:cNvPr id="12" name="Linie4" hidden="1"/>
        <xdr:cNvSpPr>
          <a:spLocks/>
        </xdr:cNvSpPr>
      </xdr:nvSpPr>
      <xdr:spPr>
        <a:xfrm>
          <a:off x="2562225" y="141922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3</xdr:col>
      <xdr:colOff>0</xdr:colOff>
      <xdr:row>12</xdr:row>
      <xdr:rowOff>0</xdr:rowOff>
    </xdr:to>
    <xdr:sp>
      <xdr:nvSpPr>
        <xdr:cNvPr id="13" name="Linie5" hidden="1"/>
        <xdr:cNvSpPr>
          <a:spLocks/>
        </xdr:cNvSpPr>
      </xdr:nvSpPr>
      <xdr:spPr>
        <a:xfrm>
          <a:off x="2562225" y="174307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3</xdr:col>
      <xdr:colOff>0</xdr:colOff>
      <xdr:row>13</xdr:row>
      <xdr:rowOff>0</xdr:rowOff>
    </xdr:to>
    <xdr:sp>
      <xdr:nvSpPr>
        <xdr:cNvPr id="14" name="Linie6" hidden="1"/>
        <xdr:cNvSpPr>
          <a:spLocks/>
        </xdr:cNvSpPr>
      </xdr:nvSpPr>
      <xdr:spPr>
        <a:xfrm>
          <a:off x="2562225" y="191452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7</xdr:col>
      <xdr:colOff>0</xdr:colOff>
      <xdr:row>4</xdr:row>
      <xdr:rowOff>76200</xdr:rowOff>
    </xdr:to>
    <xdr:pic>
      <xdr:nvPicPr>
        <xdr:cNvPr id="15" name="Picture 32"/>
        <xdr:cNvPicPr preferRelativeResize="1">
          <a:picLocks noChangeAspect="1"/>
        </xdr:cNvPicPr>
      </xdr:nvPicPr>
      <xdr:blipFill>
        <a:blip r:embed="rId5"/>
        <a:stretch>
          <a:fillRect/>
        </a:stretch>
      </xdr:blipFill>
      <xdr:spPr>
        <a:xfrm>
          <a:off x="4924425" y="0"/>
          <a:ext cx="2314575"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0.05275</cdr:y>
    </cdr:from>
    <cdr:to>
      <cdr:x>0.147</cdr:x>
      <cdr:y>0.0945</cdr:y>
    </cdr:to>
    <cdr:sp macro="[0]!Varianten">
      <cdr:nvSpPr>
        <cdr:cNvPr id="1" name="TextBox 1"/>
        <cdr:cNvSpPr txBox="1">
          <a:spLocks noChangeArrowheads="1"/>
        </cdr:cNvSpPr>
      </cdr:nvSpPr>
      <cdr:spPr>
        <a:xfrm>
          <a:off x="247650" y="295275"/>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Varianten</a:t>
          </a:r>
        </a:p>
      </cdr:txBody>
    </cdr:sp>
  </cdr:relSizeAnchor>
  <cdr:relSizeAnchor xmlns:cdr="http://schemas.openxmlformats.org/drawingml/2006/chartDrawing">
    <cdr:from>
      <cdr:x>0.027</cdr:x>
      <cdr:y>0.11425</cdr:y>
    </cdr:from>
    <cdr:to>
      <cdr:x>0.147</cdr:x>
      <cdr:y>0.156</cdr:y>
    </cdr:to>
    <cdr:sp macro="[0]!Zurück">
      <cdr:nvSpPr>
        <cdr:cNvPr id="2" name="TextBox 2"/>
        <cdr:cNvSpPr txBox="1">
          <a:spLocks noChangeArrowheads="1"/>
        </cdr:cNvSpPr>
      </cdr:nvSpPr>
      <cdr:spPr>
        <a:xfrm>
          <a:off x="247650" y="647700"/>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Zurück</a:t>
          </a:r>
        </a:p>
      </cdr:txBody>
    </cdr:sp>
  </cdr:relSizeAnchor>
  <cdr:relSizeAnchor xmlns:cdr="http://schemas.openxmlformats.org/drawingml/2006/chartDrawing">
    <cdr:from>
      <cdr:x>0.89125</cdr:x>
      <cdr:y>0</cdr:y>
    </cdr:from>
    <cdr:to>
      <cdr:x>1</cdr:x>
      <cdr:y>0.05275</cdr:y>
    </cdr:to>
    <cdr:pic>
      <cdr:nvPicPr>
        <cdr:cNvPr id="3" name="Picture 3"/>
        <cdr:cNvPicPr preferRelativeResize="1">
          <a:picLocks noChangeAspect="1"/>
        </cdr:cNvPicPr>
      </cdr:nvPicPr>
      <cdr:blipFill>
        <a:blip r:embed="rId1"/>
        <a:stretch>
          <a:fillRect/>
        </a:stretch>
      </cdr:blipFill>
      <cdr:spPr>
        <a:xfrm>
          <a:off x="8229600" y="0"/>
          <a:ext cx="1000125" cy="3048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cdr:x>
      <cdr:y>0.04175</cdr:y>
    </cdr:to>
    <cdr:sp macro="[0]!Programm.Kosten">
      <cdr:nvSpPr>
        <cdr:cNvPr id="1" name="TextBox 1"/>
        <cdr:cNvSpPr txBox="1">
          <a:spLocks noChangeArrowheads="1"/>
        </cdr:cNvSpPr>
      </cdr:nvSpPr>
      <cdr:spPr>
        <a:xfrm>
          <a:off x="0" y="0"/>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Kosten</a:t>
          </a:r>
        </a:p>
      </cdr:txBody>
    </cdr:sp>
  </cdr:relSizeAnchor>
  <cdr:relSizeAnchor xmlns:cdr="http://schemas.openxmlformats.org/drawingml/2006/chartDrawing">
    <cdr:from>
      <cdr:x>0.1445</cdr:x>
      <cdr:y>0</cdr:y>
    </cdr:from>
    <cdr:to>
      <cdr:x>0.2645</cdr:x>
      <cdr:y>0.04175</cdr:y>
    </cdr:to>
    <cdr:sp macro="[0]!Zurück">
      <cdr:nvSpPr>
        <cdr:cNvPr id="2" name="TextBox 2"/>
        <cdr:cNvSpPr txBox="1">
          <a:spLocks noChangeArrowheads="1"/>
        </cdr:cNvSpPr>
      </cdr:nvSpPr>
      <cdr:spPr>
        <a:xfrm>
          <a:off x="1333500" y="0"/>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Zurück</a:t>
          </a:r>
        </a:p>
      </cdr:txBody>
    </cdr:sp>
  </cdr:relSizeAnchor>
  <cdr:relSizeAnchor xmlns:cdr="http://schemas.openxmlformats.org/drawingml/2006/chartDrawing">
    <cdr:from>
      <cdr:x>0.89075</cdr:x>
      <cdr:y>0</cdr:y>
    </cdr:from>
    <cdr:to>
      <cdr:x>0.9995</cdr:x>
      <cdr:y>0.05275</cdr:y>
    </cdr:to>
    <cdr:pic>
      <cdr:nvPicPr>
        <cdr:cNvPr id="3" name="Picture 3"/>
        <cdr:cNvPicPr preferRelativeResize="1">
          <a:picLocks noChangeAspect="1"/>
        </cdr:cNvPicPr>
      </cdr:nvPicPr>
      <cdr:blipFill>
        <a:blip r:embed="rId1"/>
        <a:stretch>
          <a:fillRect/>
        </a:stretch>
      </cdr:blipFill>
      <cdr:spPr>
        <a:xfrm>
          <a:off x="8229600" y="0"/>
          <a:ext cx="1000125" cy="3048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5"/>
  <dimension ref="E23:E23"/>
  <sheetViews>
    <sheetView showGridLines="0" showRowColHeaders="0" tabSelected="1" workbookViewId="0" topLeftCell="A1">
      <selection activeCell="A1" sqref="A1"/>
    </sheetView>
  </sheetViews>
  <sheetFormatPr defaultColWidth="11.421875" defaultRowHeight="12.75"/>
  <cols>
    <col min="1" max="16384" width="11.421875" style="46" customWidth="1"/>
  </cols>
  <sheetData>
    <row r="23" ht="12.75">
      <c r="E23" s="46" t="s">
        <v>314</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dimension ref="A1:A17"/>
  <sheetViews>
    <sheetView workbookViewId="0" topLeftCell="A4">
      <selection activeCell="A1" sqref="A1"/>
    </sheetView>
  </sheetViews>
  <sheetFormatPr defaultColWidth="11.421875" defaultRowHeight="12.75" zeroHeight="1"/>
  <cols>
    <col min="1" max="1" width="139.8515625" style="0" customWidth="1"/>
    <col min="2" max="16384" width="0" style="0" hidden="1" customWidth="1"/>
  </cols>
  <sheetData>
    <row r="1" ht="18">
      <c r="A1" s="32" t="str">
        <f>Sprachen!A2</f>
        <v>Lebenszykluskosten von Druckluftkompressoren</v>
      </c>
    </row>
    <row r="2" ht="115.5" customHeight="1">
      <c r="A2" s="33" t="str">
        <f>Sprachen!A3</f>
        <v>Energieeffiziente Druckluftsystemen liegen in den Investitionskosten meist höher als weniger effiziente Systeme. Dabei wird häufig jedoch übersehen, dass über die Lebensdauer der Druckluftanlagen betrachtet lediglich ein Kostenanteil von ca. 20 % auf die Investition entfällt, während die Energiekosten mehr als 70 % der Gesamtkosten ausmachen. Ziel dieses Tools ist es, einem vor der Investition stehenden Unternehmen die Bedeutung der Lebenszykluskosten (Life Cycle Cost; LCC) für die Wirtschaftlichkeit der Druckluftanlage zu verdeutlichen.
Die Kosten sind von verschiedenen Faktoren abhängig (Stromkosten, individuelle Investitionen, Wartungsvertrag, Ersatzteilbevorratung, individuelle Verbrauchsprofile etc). Dieses Tool soll die Berechnung der Lebenszykluskosten auf Grundlagen von verschiedenen Angaben ermöglichen. Ein Teil der Angaben ist für die Berechnung der Kosten erforderlich, diese Felder sind weiss markiert. Die gelb markierten Felder sind optional auszufüllen, bleiben sie leer wird an dieser Stelle mit Standardwerten gerechnet. Die grün markierten Felder werden aus den Eingaben berechnet.</v>
      </c>
    </row>
    <row r="3" ht="12.75">
      <c r="A3" s="34"/>
    </row>
    <row r="4" ht="12.75">
      <c r="A4" s="35" t="str">
        <f>Sprachen!A4</f>
        <v>Als unternehmensspezifische Angaben sind erforderlich:</v>
      </c>
    </row>
    <row r="5" ht="12.75">
      <c r="A5" s="34"/>
    </row>
    <row r="6" ht="12.75">
      <c r="A6" s="34" t="str">
        <f>Sprachen!A5</f>
        <v>1. Verdichtertyp (Auswahl: Schrauben-, Kolben- oder Turboverdichter)</v>
      </c>
    </row>
    <row r="7" ht="12.75">
      <c r="A7" s="34" t="str">
        <f>Sprachen!A6</f>
        <v>2. Leistungsdaten des Verdichters (Angabe in kWel oder gefördertem Volumen (m³/h) und Druckniveau (bar))</v>
      </c>
    </row>
    <row r="8" ht="40.5" customHeight="1">
      <c r="A8" s="33" t="str">
        <f>Sprachen!A7</f>
        <v>3. Angaben zur Laufzeit oder Energieverbrauch des Verdichters
      Die Laufzeit wird in Jahresbetriebsstunden und dem Volllastanteil angegeben.
      Alternativ kann auch der Jahresstromverbrauch eingegeben werden.</v>
      </c>
    </row>
    <row r="9" ht="26.25" customHeight="1">
      <c r="A9" s="33" t="str">
        <f>Sprachen!A8</f>
        <v>4. Preise für bezogenen Strom
     Angabe zum Hochtarif (HT) und Niedrigtarif (NT) </v>
      </c>
    </row>
    <row r="10" ht="25.5">
      <c r="A10" s="33" t="str">
        <f>Sprachen!A9</f>
        <v>5. Kosten für Instandhaltung und Wartung
    Ohne Angabe werden die Wartungskosten aus den Investitionskosten abgeschätzt.</v>
      </c>
    </row>
    <row r="11" ht="25.5" customHeight="1">
      <c r="A11" s="33" t="str">
        <f>Sprachen!A10</f>
        <v>6. Investitionssumme, Abschreibungsdauer (Standardvorgabe 7 Jahre) und Zinssatz (Standardv. 7%)
     Ohne Angabe der Investitionssumme wird diese aus der Leistung berechnet.</v>
      </c>
    </row>
    <row r="12" ht="12.75">
      <c r="A12" s="34"/>
    </row>
    <row r="13" ht="38.25">
      <c r="A13" s="33" t="str">
        <f>Sprachen!A11</f>
        <v>Aus diesen Angaben werden dann die Life Cycle Costs der Druckluftanlage berechnet, die sich aus den Kosten für die Investition, für den Energieverbrauch und für die Wartung und Instandhaltung zusammensetzen. Zusätzlich dazu werden sechs Varianten berechnet, bei denen die Investitionskosten, die Strombezugspreise und die Kosten für die Instandhaltung einmal um 20 % erhöht und einmal um 20 % erniedrigt werden.</v>
      </c>
    </row>
    <row r="14" ht="12.75">
      <c r="A14" s="34"/>
    </row>
    <row r="15" ht="12.75">
      <c r="A15" s="34"/>
    </row>
    <row r="16" ht="12.75">
      <c r="A16" s="34" t="str">
        <f>Sprachen!A12</f>
        <v>Copyright: Fraunhofer ISI, 76139 Karlsruhe 2002. Kontakt: Dr. Peter Radgen, Tel. +49/7216809295; peter.radgen@isi.fhg.de</v>
      </c>
    </row>
    <row r="17" ht="12.75">
      <c r="A17" s="36" t="str">
        <f>Sprachen!A13</f>
        <v>Dieses Programm darf nicht entgeltpflichtig weitergegeben werden</v>
      </c>
    </row>
  </sheetData>
  <sheetProtection password="CB96" sheet="1" objects="1" scenarios="1"/>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belle1"/>
  <dimension ref="A1:I32"/>
  <sheetViews>
    <sheetView workbookViewId="0" topLeftCell="A1">
      <selection activeCell="A1" sqref="A1"/>
    </sheetView>
  </sheetViews>
  <sheetFormatPr defaultColWidth="11.421875" defaultRowHeight="12.75" zeroHeight="1"/>
  <cols>
    <col min="1" max="1" width="29.421875" style="11" customWidth="1"/>
    <col min="2" max="2" width="9.00390625" style="11" customWidth="1"/>
    <col min="3" max="3" width="13.7109375" style="11" customWidth="1"/>
    <col min="4" max="4" width="21.7109375" style="11" customWidth="1"/>
    <col min="5" max="5" width="17.7109375" style="11" bestFit="1" customWidth="1"/>
    <col min="6" max="6" width="5.57421875" style="11" customWidth="1"/>
    <col min="7" max="7" width="11.421875" style="11" customWidth="1"/>
    <col min="8" max="16384" width="11.421875" style="11" hidden="1" customWidth="1"/>
  </cols>
  <sheetData>
    <row r="1" spans="1:7" ht="13.5" customHeight="1">
      <c r="A1" s="9" t="str">
        <f>Sprachen!A30</f>
        <v>Größe</v>
      </c>
      <c r="B1" s="9" t="str">
        <f>Sprachen!A60</f>
        <v>Einheit</v>
      </c>
      <c r="C1" s="9"/>
      <c r="D1" s="10"/>
      <c r="E1" s="10"/>
      <c r="F1" s="10"/>
      <c r="G1" s="10"/>
    </row>
    <row r="2" spans="1:7" ht="6" customHeight="1">
      <c r="A2" s="12"/>
      <c r="B2" s="10"/>
      <c r="C2" s="10"/>
      <c r="D2" s="10"/>
      <c r="E2" s="10"/>
      <c r="F2" s="10"/>
      <c r="G2" s="10"/>
    </row>
    <row r="3" spans="1:7" ht="13.5" customHeight="1">
      <c r="A3" s="10" t="str">
        <f>Sprachen!A31</f>
        <v>Verdichtertyp</v>
      </c>
      <c r="B3" s="10"/>
      <c r="C3" s="13"/>
      <c r="D3" s="13" t="s">
        <v>100</v>
      </c>
      <c r="E3" s="10"/>
      <c r="F3" s="10"/>
      <c r="G3" s="10"/>
    </row>
    <row r="4" spans="1:7" ht="13.5" customHeight="1">
      <c r="A4" s="14" t="str">
        <f>Sprachen!A32</f>
        <v>Druckluft</v>
      </c>
      <c r="B4" s="15"/>
      <c r="C4" s="15"/>
      <c r="D4" s="16"/>
      <c r="E4" s="10"/>
      <c r="F4" s="10"/>
      <c r="G4" s="10"/>
    </row>
    <row r="5" spans="1:7" ht="13.5" customHeight="1">
      <c r="A5" s="10" t="str">
        <f>Sprachen!A33</f>
        <v>Leistung</v>
      </c>
      <c r="B5" s="10" t="str">
        <f>Sprachen!A61</f>
        <v>kWel</v>
      </c>
      <c r="C5" s="17"/>
      <c r="D5" s="16" t="s">
        <v>101</v>
      </c>
      <c r="E5" s="10"/>
      <c r="F5" s="10"/>
      <c r="G5" s="10"/>
    </row>
    <row r="6" spans="1:7" ht="11.25" customHeight="1">
      <c r="A6" s="18" t="str">
        <f>Sprachen!A34</f>
        <v>oder</v>
      </c>
      <c r="B6" s="10"/>
      <c r="C6" s="10"/>
      <c r="D6" s="16"/>
      <c r="E6" s="10"/>
      <c r="F6" s="10"/>
      <c r="G6" s="10"/>
    </row>
    <row r="7" spans="1:7" ht="13.5" customHeight="1">
      <c r="A7" s="10" t="str">
        <f>Sprachen!A35</f>
        <v>Leistung</v>
      </c>
      <c r="B7" s="10" t="str">
        <f>Sprachen!A62</f>
        <v>m3/Std.</v>
      </c>
      <c r="C7" s="17"/>
      <c r="D7" s="16" t="s">
        <v>101</v>
      </c>
      <c r="E7" s="10"/>
      <c r="F7" s="10"/>
      <c r="G7" s="10"/>
    </row>
    <row r="8" spans="1:7" ht="13.5" customHeight="1">
      <c r="A8" s="10" t="str">
        <f>Sprachen!A36</f>
        <v>Druck</v>
      </c>
      <c r="B8" s="10" t="str">
        <f>Sprachen!A63</f>
        <v>bar</v>
      </c>
      <c r="C8" s="17"/>
      <c r="D8" s="16" t="s">
        <v>101</v>
      </c>
      <c r="E8" s="10"/>
      <c r="F8" s="10"/>
      <c r="G8" s="10"/>
    </row>
    <row r="9" spans="1:7" ht="13.5" customHeight="1">
      <c r="A9" s="14" t="str">
        <f>Sprachen!A37</f>
        <v>Laufzeit</v>
      </c>
      <c r="B9" s="15"/>
      <c r="C9" s="15"/>
      <c r="D9" s="16"/>
      <c r="E9" s="10"/>
      <c r="F9" s="10"/>
      <c r="G9" s="10"/>
    </row>
    <row r="10" spans="1:7" ht="13.5" customHeight="1">
      <c r="A10" s="10" t="str">
        <f>Sprachen!A38</f>
        <v>Energieverbrauch</v>
      </c>
      <c r="B10" s="10" t="str">
        <f>Sprachen!A64</f>
        <v>kWh/Jahr</v>
      </c>
      <c r="C10" s="17"/>
      <c r="D10" s="16" t="s">
        <v>101</v>
      </c>
      <c r="E10" s="10"/>
      <c r="F10" s="10"/>
      <c r="G10" s="10"/>
    </row>
    <row r="11" spans="1:7" ht="12" customHeight="1">
      <c r="A11" s="18" t="str">
        <f>Sprachen!A39</f>
        <v>oder</v>
      </c>
      <c r="B11" s="10"/>
      <c r="C11" s="10"/>
      <c r="D11" s="16"/>
      <c r="E11" s="10"/>
      <c r="F11" s="10"/>
      <c r="G11" s="10"/>
    </row>
    <row r="12" spans="1:7" ht="13.5" customHeight="1">
      <c r="A12" s="19" t="str">
        <f>Sprachen!A40</f>
        <v>Betriebsstunden</v>
      </c>
      <c r="B12" s="10" t="str">
        <f>Sprachen!A65</f>
        <v>Std./Jahr</v>
      </c>
      <c r="C12" s="17"/>
      <c r="D12" s="16" t="s">
        <v>101</v>
      </c>
      <c r="E12" s="10"/>
      <c r="F12" s="10"/>
      <c r="G12" s="10"/>
    </row>
    <row r="13" spans="1:7" ht="13.5" customHeight="1">
      <c r="A13" s="10" t="str">
        <f>Sprachen!A41</f>
        <v>Volllast (in % von Betriebsstd.)</v>
      </c>
      <c r="B13" s="10" t="str">
        <f>Sprachen!A66</f>
        <v>%</v>
      </c>
      <c r="C13" s="45"/>
      <c r="D13" s="16" t="s">
        <v>101</v>
      </c>
      <c r="E13" s="10"/>
      <c r="F13" s="10"/>
      <c r="G13" s="10"/>
    </row>
    <row r="14" spans="1:7" ht="13.5" customHeight="1">
      <c r="A14" s="10" t="str">
        <f>Sprachen!A42</f>
        <v>Leerlauf (in % von Betriebsstd.)</v>
      </c>
      <c r="B14" s="10" t="str">
        <f>Sprachen!A67</f>
        <v>%</v>
      </c>
      <c r="C14" s="20">
        <f>IF(AnteilVolllast&lt;&gt;"",1-C13,"")</f>
      </c>
      <c r="D14" s="16"/>
      <c r="E14" s="10"/>
      <c r="F14" s="10"/>
      <c r="G14" s="10"/>
    </row>
    <row r="15" spans="1:7" ht="13.5" customHeight="1">
      <c r="A15" s="14" t="str">
        <f>Sprachen!A43</f>
        <v>Strompreise</v>
      </c>
      <c r="B15" s="15"/>
      <c r="C15" s="15"/>
      <c r="D15" s="16"/>
      <c r="E15" s="10"/>
      <c r="F15" s="10"/>
      <c r="G15" s="10"/>
    </row>
    <row r="16" spans="1:7" ht="13.5" customHeight="1">
      <c r="A16" s="10" t="str">
        <f>Sprachen!A44</f>
        <v>Strompreis (HT)</v>
      </c>
      <c r="B16" s="31" t="str">
        <f>Sprachen!A68</f>
        <v>€ /kWh</v>
      </c>
      <c r="C16" s="17"/>
      <c r="D16" s="16" t="s">
        <v>101</v>
      </c>
      <c r="E16" s="10"/>
      <c r="F16" s="10"/>
      <c r="G16" s="10"/>
    </row>
    <row r="17" spans="1:7" ht="13.5" customHeight="1">
      <c r="A17" s="10" t="str">
        <f>Sprachen!A45</f>
        <v>Strompreis (NT)</v>
      </c>
      <c r="B17" s="31" t="str">
        <f>Sprachen!A69</f>
        <v>€ /kWh</v>
      </c>
      <c r="C17" s="17"/>
      <c r="D17" s="16" t="s">
        <v>101</v>
      </c>
      <c r="E17" s="10"/>
      <c r="F17" s="10"/>
      <c r="G17" s="10"/>
    </row>
    <row r="18" spans="1:7" ht="13.5" customHeight="1">
      <c r="A18" s="10" t="str">
        <f>Sprachen!A46</f>
        <v>Anteil HT</v>
      </c>
      <c r="B18" s="10"/>
      <c r="C18" s="28"/>
      <c r="D18" s="16"/>
      <c r="E18" s="10"/>
      <c r="F18" s="10"/>
      <c r="G18" s="10"/>
    </row>
    <row r="19" spans="1:7" ht="13.5" customHeight="1">
      <c r="A19" s="10" t="str">
        <f>Sprachen!A47</f>
        <v>Anteil NT</v>
      </c>
      <c r="B19" s="10"/>
      <c r="C19" s="20">
        <f>IF(C18&lt;&gt;"",1-C18,"")</f>
      </c>
      <c r="D19" s="16"/>
      <c r="E19" s="10"/>
      <c r="F19" s="10"/>
      <c r="G19" s="10"/>
    </row>
    <row r="20" spans="1:7" ht="13.5" customHeight="1">
      <c r="A20" s="14" t="str">
        <f>Sprachen!A48</f>
        <v>Instandhatung und Wartung</v>
      </c>
      <c r="B20" s="15"/>
      <c r="C20" s="15"/>
      <c r="D20" s="16"/>
      <c r="E20" s="10"/>
      <c r="F20" s="10"/>
      <c r="G20" s="10"/>
    </row>
    <row r="21" spans="1:7" ht="13.5" customHeight="1">
      <c r="A21" s="10" t="str">
        <f>Sprachen!A49</f>
        <v>Zeit</v>
      </c>
      <c r="B21" s="10" t="str">
        <f>Sprachen!A70</f>
        <v>Std./Jahr</v>
      </c>
      <c r="C21" s="29"/>
      <c r="D21" s="16"/>
      <c r="E21" s="10"/>
      <c r="F21" s="10"/>
      <c r="G21" s="10"/>
    </row>
    <row r="22" spans="1:7" ht="13.5" customHeight="1">
      <c r="A22" s="10" t="str">
        <f>Sprachen!A50</f>
        <v>Lohn</v>
      </c>
      <c r="B22" s="10" t="str">
        <f>Sprachen!A71</f>
        <v>€ / Std.</v>
      </c>
      <c r="C22" s="29"/>
      <c r="D22" s="16"/>
      <c r="E22" s="10"/>
      <c r="F22" s="10"/>
      <c r="G22" s="10"/>
    </row>
    <row r="23" spans="1:7" ht="13.5" customHeight="1">
      <c r="A23" s="14" t="str">
        <f>Sprachen!A51</f>
        <v>Investition</v>
      </c>
      <c r="B23" s="15"/>
      <c r="C23" s="15"/>
      <c r="D23" s="16"/>
      <c r="E23" s="10"/>
      <c r="F23" s="10"/>
      <c r="G23" s="10"/>
    </row>
    <row r="24" spans="1:7" ht="13.5" customHeight="1">
      <c r="A24" s="10" t="str">
        <f>Sprachen!A52</f>
        <v>Betrag</v>
      </c>
      <c r="B24" s="10" t="str">
        <f>Sprachen!A72</f>
        <v>€</v>
      </c>
      <c r="C24" s="29"/>
      <c r="D24" s="16"/>
      <c r="E24" s="10"/>
      <c r="F24" s="10"/>
      <c r="G24" s="10"/>
    </row>
    <row r="25" spans="1:7" ht="13.5" customHeight="1">
      <c r="A25" s="10" t="str">
        <f>Sprachen!A53</f>
        <v>AfA</v>
      </c>
      <c r="B25" s="10" t="str">
        <f>Sprachen!A73</f>
        <v>Jahr</v>
      </c>
      <c r="C25" s="29"/>
      <c r="D25" s="16"/>
      <c r="E25" s="10"/>
      <c r="F25" s="10"/>
      <c r="G25" s="10"/>
    </row>
    <row r="26" spans="1:7" ht="13.5" customHeight="1">
      <c r="A26" s="10" t="str">
        <f>Sprachen!A54</f>
        <v>Zinssatz</v>
      </c>
      <c r="B26" s="10" t="str">
        <f>Sprachen!A74</f>
        <v>%</v>
      </c>
      <c r="C26" s="28"/>
      <c r="D26" s="16"/>
      <c r="E26" s="10"/>
      <c r="F26" s="10"/>
      <c r="G26" s="10"/>
    </row>
    <row r="27" spans="1:7" ht="13.5" customHeight="1">
      <c r="A27" s="10"/>
      <c r="B27" s="10"/>
      <c r="C27" s="10"/>
      <c r="D27" s="21"/>
      <c r="E27" s="10"/>
      <c r="F27" s="10"/>
      <c r="G27" s="10"/>
    </row>
    <row r="28" spans="1:7" ht="13.5" customHeight="1">
      <c r="A28" s="22" t="str">
        <f>Sprachen!A55</f>
        <v>muss ausgefüllt werden</v>
      </c>
      <c r="B28" s="23"/>
      <c r="C28" s="10"/>
      <c r="D28" s="21"/>
      <c r="E28" s="10"/>
      <c r="F28" s="10"/>
      <c r="G28" s="10"/>
    </row>
    <row r="29" spans="1:7" ht="12" customHeight="1">
      <c r="A29" s="22" t="str">
        <f>Sprachen!A56</f>
        <v>kann ausgefüllt werden</v>
      </c>
      <c r="B29" s="30"/>
      <c r="C29" s="10"/>
      <c r="D29" s="21"/>
      <c r="E29" s="10"/>
      <c r="F29" s="10"/>
      <c r="G29" s="10"/>
    </row>
    <row r="30" spans="1:7" ht="12" customHeight="1">
      <c r="A30" s="22" t="str">
        <f>Sprachen!A57</f>
        <v>wird berechnet</v>
      </c>
      <c r="B30" s="24"/>
      <c r="C30" s="10"/>
      <c r="D30" s="21"/>
      <c r="E30" s="10"/>
      <c r="F30" s="10"/>
      <c r="G30" s="10"/>
    </row>
    <row r="31" spans="1:4" ht="12" customHeight="1" hidden="1">
      <c r="A31" s="25"/>
      <c r="B31" s="25"/>
      <c r="C31" s="25"/>
      <c r="D31" s="26"/>
    </row>
    <row r="32" spans="1:9" ht="12.75" customHeight="1" hidden="1">
      <c r="A32" s="25"/>
      <c r="B32" s="25"/>
      <c r="C32" s="25"/>
      <c r="D32" s="26"/>
      <c r="E32" s="26"/>
      <c r="F32" s="26"/>
      <c r="G32" s="26"/>
      <c r="H32" s="26"/>
      <c r="I32" s="26"/>
    </row>
    <row r="33" ht="12.75" customHeight="1" hidden="1"/>
    <row r="34" ht="12.75" customHeight="1" hidden="1"/>
    <row r="35" ht="12.75" customHeight="1" hidden="1"/>
    <row r="36" ht="12.75" hidden="1"/>
  </sheetData>
  <sheetProtection password="CB96" sheet="1" objects="1" scenarios="1"/>
  <printOptions/>
  <pageMargins left="0.75" right="0.75" top="1" bottom="1"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2"/>
  <dimension ref="A1:L35"/>
  <sheetViews>
    <sheetView workbookViewId="0" topLeftCell="A1">
      <selection activeCell="G2" sqref="G2"/>
    </sheetView>
  </sheetViews>
  <sheetFormatPr defaultColWidth="11.421875" defaultRowHeight="12.75"/>
  <cols>
    <col min="1" max="1" width="17.140625" style="0" customWidth="1"/>
    <col min="5" max="5" width="30.57421875" style="0" bestFit="1" customWidth="1"/>
    <col min="6" max="6" width="12.140625" style="0" bestFit="1" customWidth="1"/>
    <col min="7" max="7" width="14.57421875" style="0" bestFit="1" customWidth="1"/>
    <col min="8" max="8" width="14.00390625" style="0" bestFit="1" customWidth="1"/>
    <col min="9" max="9" width="15.28125" style="0" bestFit="1" customWidth="1"/>
    <col min="10" max="10" width="12.140625" style="0" bestFit="1" customWidth="1"/>
    <col min="11" max="11" width="13.421875" style="0" bestFit="1" customWidth="1"/>
    <col min="12" max="12" width="12.8515625" style="0" bestFit="1" customWidth="1"/>
  </cols>
  <sheetData>
    <row r="1" spans="1:9" ht="12.75">
      <c r="A1" s="1" t="s">
        <v>41</v>
      </c>
      <c r="F1" s="1" t="s">
        <v>33</v>
      </c>
      <c r="G1" s="1" t="s">
        <v>34</v>
      </c>
      <c r="I1" s="1" t="s">
        <v>46</v>
      </c>
    </row>
    <row r="2" spans="1:10" ht="12.75">
      <c r="A2" s="4" t="str">
        <f>Sprachen!A80</f>
        <v>Kolben</v>
      </c>
      <c r="E2" t="s">
        <v>32</v>
      </c>
      <c r="F2" s="2">
        <f>IF(Investition="","",PMT(IF(Dateneingabe!C26&lt;&gt;"",Dateneingabe!C26,B13),IF(Dateneingabe!C25&lt;&gt;"",Dateneingabe!C25,B12),-I2))</f>
      </c>
      <c r="G2" s="2">
        <f>IF(F2="",PMT(IF(Dateneingabe!C26&lt;&gt;"",Dateneingabe!C26,B13),IF(Dateneingabe!C25&lt;&gt;"",Dateneingabe!C25,B12),-I2),"")</f>
        <v>1762.762148150941</v>
      </c>
      <c r="I2">
        <v>10200</v>
      </c>
      <c r="J2" s="2"/>
    </row>
    <row r="3" spans="1:7" ht="12.75">
      <c r="A3" s="4" t="str">
        <f>Sprachen!A81</f>
        <v>Schraube</v>
      </c>
      <c r="E3" t="s">
        <v>31</v>
      </c>
      <c r="F3" s="2"/>
      <c r="G3" s="2"/>
    </row>
    <row r="4" spans="1:7" ht="12.75">
      <c r="A4" s="4" t="str">
        <f>Sprachen!A82</f>
        <v>Turbo</v>
      </c>
      <c r="E4" t="s">
        <v>37</v>
      </c>
      <c r="F4" s="2"/>
      <c r="G4" s="2"/>
    </row>
    <row r="5" ht="12.75">
      <c r="A5" s="4" t="str">
        <f>Sprachen!A83</f>
        <v>Vielzellen</v>
      </c>
    </row>
    <row r="6" ht="12.75">
      <c r="A6" s="1" t="s">
        <v>42</v>
      </c>
    </row>
    <row r="7" spans="2:3" ht="12.75">
      <c r="B7" s="3" t="s">
        <v>43</v>
      </c>
      <c r="C7" s="3" t="s">
        <v>44</v>
      </c>
    </row>
    <row r="8" spans="1:3" ht="12.75">
      <c r="A8" t="s">
        <v>8</v>
      </c>
      <c r="B8" s="4">
        <v>-800</v>
      </c>
      <c r="C8" s="4">
        <v>1000</v>
      </c>
    </row>
    <row r="9" spans="1:12" ht="12.75">
      <c r="A9" t="s">
        <v>5</v>
      </c>
      <c r="B9" s="4">
        <v>-250</v>
      </c>
      <c r="C9" s="4">
        <v>475</v>
      </c>
      <c r="E9" s="1" t="s">
        <v>35</v>
      </c>
      <c r="F9" t="str">
        <f>Sprachen!A106</f>
        <v>Original</v>
      </c>
      <c r="G9" s="39" t="str">
        <f>Sprachen!A107</f>
        <v>+20% Investition</v>
      </c>
      <c r="H9" s="39" t="str">
        <f>Sprachen!A108</f>
        <v>-20% Investition</v>
      </c>
      <c r="I9" s="39" t="str">
        <f>Sprachen!A109</f>
        <v>+20% Strompreis</v>
      </c>
      <c r="J9" s="39" t="str">
        <f>Sprachen!A110</f>
        <v>-20% Strompreis</v>
      </c>
      <c r="K9" s="39" t="str">
        <f>Sprachen!A111</f>
        <v>+20% Wartung</v>
      </c>
      <c r="L9" s="39" t="str">
        <f>Sprachen!A112</f>
        <v>-20% Wartung</v>
      </c>
    </row>
    <row r="10" spans="1:12" ht="12.75">
      <c r="A10" t="s">
        <v>7</v>
      </c>
      <c r="B10" s="4">
        <v>100000</v>
      </c>
      <c r="C10" s="4">
        <v>170</v>
      </c>
      <c r="E10" t="str">
        <f>Sprachen!A100</f>
        <v>Investitionskosten (Annuität)</v>
      </c>
      <c r="F10" s="38">
        <v>1762.762148150941</v>
      </c>
      <c r="G10" s="38">
        <f>$F10*1.2</f>
        <v>2115.314577781129</v>
      </c>
      <c r="H10" s="38">
        <f>$F10*0.8</f>
        <v>1410.2097185207529</v>
      </c>
      <c r="I10" s="38">
        <f>$F10</f>
        <v>1762.762148150941</v>
      </c>
      <c r="J10" s="38">
        <f>$F10</f>
        <v>1762.762148150941</v>
      </c>
      <c r="K10" s="38">
        <f>$F10</f>
        <v>1762.762148150941</v>
      </c>
      <c r="L10" s="38">
        <f>$F10</f>
        <v>1762.762148150941</v>
      </c>
    </row>
    <row r="11" spans="1:12" ht="12.75">
      <c r="A11" t="s">
        <v>93</v>
      </c>
      <c r="B11" s="4">
        <v>-700</v>
      </c>
      <c r="C11" s="4">
        <v>590</v>
      </c>
      <c r="E11" t="str">
        <f>Sprachen!A101</f>
        <v>Energiekosten</v>
      </c>
      <c r="F11" s="38">
        <v>4435.2</v>
      </c>
      <c r="G11" s="38">
        <f>$F11</f>
        <v>4435.2</v>
      </c>
      <c r="H11" s="38">
        <f>$F11</f>
        <v>4435.2</v>
      </c>
      <c r="I11" s="38">
        <f>$F11*1.2</f>
        <v>5322.24</v>
      </c>
      <c r="J11" s="38">
        <f>$F11*0.8</f>
        <v>3548.16</v>
      </c>
      <c r="K11" s="38">
        <f aca="true" t="shared" si="0" ref="H11:L12">$F11</f>
        <v>4435.2</v>
      </c>
      <c r="L11" s="38">
        <f t="shared" si="0"/>
        <v>4435.2</v>
      </c>
    </row>
    <row r="12" spans="1:12" ht="12.75">
      <c r="A12" t="s">
        <v>45</v>
      </c>
      <c r="B12" s="4">
        <v>7</v>
      </c>
      <c r="E12" t="str">
        <f>Sprachen!A102</f>
        <v>Wartungskosten</v>
      </c>
      <c r="F12" s="38">
        <v>234.6</v>
      </c>
      <c r="G12" s="38">
        <f>$F12</f>
        <v>234.6</v>
      </c>
      <c r="H12" s="38">
        <f t="shared" si="0"/>
        <v>234.6</v>
      </c>
      <c r="I12" s="38">
        <f t="shared" si="0"/>
        <v>234.6</v>
      </c>
      <c r="J12" s="38">
        <f t="shared" si="0"/>
        <v>234.6</v>
      </c>
      <c r="K12" s="38">
        <f>$F12*1.2</f>
        <v>281.52</v>
      </c>
      <c r="L12" s="38">
        <f>$F12*0.8</f>
        <v>187.68</v>
      </c>
    </row>
    <row r="13" spans="1:12" ht="12.75">
      <c r="A13" t="s">
        <v>20</v>
      </c>
      <c r="B13" s="5">
        <v>0.05</v>
      </c>
      <c r="F13" s="27"/>
      <c r="G13" s="27"/>
      <c r="H13" s="27"/>
      <c r="I13" s="27"/>
      <c r="J13" s="27"/>
      <c r="K13" s="27"/>
      <c r="L13" s="27"/>
    </row>
    <row r="15" ht="12.75">
      <c r="A15" s="1" t="s">
        <v>47</v>
      </c>
    </row>
    <row r="16" spans="1:2" ht="12.75">
      <c r="A16" t="s">
        <v>8</v>
      </c>
      <c r="B16" s="4">
        <v>0.02</v>
      </c>
    </row>
    <row r="17" spans="1:2" ht="12.75">
      <c r="A17" t="s">
        <v>5</v>
      </c>
      <c r="B17" s="4">
        <v>0.023</v>
      </c>
    </row>
    <row r="18" spans="1:2" ht="12.75">
      <c r="A18" t="s">
        <v>7</v>
      </c>
      <c r="B18" s="4">
        <v>0.012</v>
      </c>
    </row>
    <row r="19" spans="1:2" ht="12.75">
      <c r="A19" t="s">
        <v>93</v>
      </c>
      <c r="B19" s="4">
        <v>0.009</v>
      </c>
    </row>
    <row r="20" spans="1:2" ht="12.75">
      <c r="A20" t="s">
        <v>69</v>
      </c>
      <c r="B20" s="4">
        <v>0.2</v>
      </c>
    </row>
    <row r="22" ht="14.25">
      <c r="A22" s="1" t="s">
        <v>61</v>
      </c>
    </row>
    <row r="23" spans="1:2" ht="12.75">
      <c r="A23" t="s">
        <v>48</v>
      </c>
      <c r="B23" s="7">
        <v>1</v>
      </c>
    </row>
    <row r="24" spans="1:2" ht="12.75">
      <c r="A24" t="s">
        <v>49</v>
      </c>
      <c r="B24" s="7">
        <v>15</v>
      </c>
    </row>
    <row r="25" spans="1:2" ht="12.75">
      <c r="A25" t="s">
        <v>50</v>
      </c>
      <c r="B25" s="7">
        <v>1.01</v>
      </c>
    </row>
    <row r="26" spans="1:2" ht="12.75">
      <c r="A26" s="6" t="s">
        <v>51</v>
      </c>
      <c r="B26" s="7">
        <v>0.72</v>
      </c>
    </row>
    <row r="27" spans="1:2" ht="12.75">
      <c r="A27" t="s">
        <v>52</v>
      </c>
      <c r="B27" s="7">
        <f>B29/B28</f>
        <v>0.28710117403314916</v>
      </c>
    </row>
    <row r="28" spans="1:2" ht="12.75">
      <c r="A28" t="s">
        <v>53</v>
      </c>
      <c r="B28" s="7">
        <v>28.96</v>
      </c>
    </row>
    <row r="29" spans="1:2" ht="12.75">
      <c r="A29" t="s">
        <v>54</v>
      </c>
      <c r="B29" s="7">
        <v>8.31445</v>
      </c>
    </row>
    <row r="30" spans="1:2" ht="12.75">
      <c r="A30" t="s">
        <v>55</v>
      </c>
      <c r="B30" s="7">
        <f>B25/B26</f>
        <v>1.402777777777778</v>
      </c>
    </row>
    <row r="31" spans="1:2" ht="12.75">
      <c r="A31" t="s">
        <v>56</v>
      </c>
      <c r="B31" s="4">
        <v>1.225</v>
      </c>
    </row>
    <row r="32" spans="1:2" ht="12.75">
      <c r="A32" t="s">
        <v>57</v>
      </c>
      <c r="B32" s="4">
        <v>1.2</v>
      </c>
    </row>
    <row r="33" spans="1:2" ht="12.75">
      <c r="A33" t="s">
        <v>58</v>
      </c>
      <c r="B33" s="8">
        <f>B31*Leistung_m3_Std/60</f>
        <v>0</v>
      </c>
    </row>
    <row r="34" spans="1:2" ht="12.75">
      <c r="A34" t="s">
        <v>59</v>
      </c>
      <c r="B34" s="8">
        <f>(B24+273.15)*POWER((Leistung_Bar/B23),((B30-1)/B30))-273.15</f>
        <v>-273.15</v>
      </c>
    </row>
    <row r="35" spans="1:2" ht="15.75">
      <c r="A35" t="s">
        <v>60</v>
      </c>
      <c r="B35" s="8">
        <f>B25*B33/60*(B34-B24)*B32</f>
        <v>0</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4"/>
  <dimension ref="A1:F117"/>
  <sheetViews>
    <sheetView workbookViewId="0" topLeftCell="A88">
      <selection activeCell="A1" sqref="A1:A16384"/>
    </sheetView>
  </sheetViews>
  <sheetFormatPr defaultColWidth="11.421875" defaultRowHeight="12.75"/>
  <cols>
    <col min="1" max="1" width="22.57421875" style="0" customWidth="1"/>
    <col min="3" max="3" width="22.57421875" style="0" customWidth="1"/>
    <col min="4" max="4" width="29.140625" style="0" customWidth="1"/>
    <col min="5" max="5" width="25.7109375" style="0" customWidth="1"/>
    <col min="6" max="6" width="66.57421875" style="37" customWidth="1"/>
  </cols>
  <sheetData>
    <row r="1" spans="1:6" s="35" customFormat="1" ht="12.75">
      <c r="A1" s="35" t="s">
        <v>81</v>
      </c>
      <c r="B1" s="40"/>
      <c r="C1" s="35" t="s">
        <v>81</v>
      </c>
      <c r="D1" s="35" t="s">
        <v>107</v>
      </c>
      <c r="E1" s="35" t="s">
        <v>116</v>
      </c>
      <c r="F1" s="42" t="s">
        <v>117</v>
      </c>
    </row>
    <row r="2" spans="1:6" ht="12.75">
      <c r="A2" t="s">
        <v>73</v>
      </c>
      <c r="C2" t="s">
        <v>73</v>
      </c>
      <c r="D2" t="s">
        <v>118</v>
      </c>
      <c r="E2" t="s">
        <v>177</v>
      </c>
      <c r="F2" s="37" t="s">
        <v>221</v>
      </c>
    </row>
    <row r="3" spans="1:6" ht="14.25" customHeight="1">
      <c r="A3" t="s">
        <v>82</v>
      </c>
      <c r="C3" t="s">
        <v>82</v>
      </c>
      <c r="D3" s="37" t="s">
        <v>175</v>
      </c>
      <c r="E3" s="37" t="s">
        <v>180</v>
      </c>
      <c r="F3" s="37" t="s">
        <v>222</v>
      </c>
    </row>
    <row r="4" spans="1:6" ht="12.75">
      <c r="A4" t="s">
        <v>72</v>
      </c>
      <c r="C4" t="s">
        <v>72</v>
      </c>
      <c r="D4" t="s">
        <v>119</v>
      </c>
      <c r="E4" t="s">
        <v>181</v>
      </c>
      <c r="F4" s="37" t="s">
        <v>223</v>
      </c>
    </row>
    <row r="5" spans="1:6" ht="12.75">
      <c r="A5" t="s">
        <v>74</v>
      </c>
      <c r="C5" t="s">
        <v>74</v>
      </c>
      <c r="D5" t="s">
        <v>120</v>
      </c>
      <c r="E5" t="s">
        <v>182</v>
      </c>
      <c r="F5" s="37" t="s">
        <v>224</v>
      </c>
    </row>
    <row r="6" spans="1:6" ht="25.5">
      <c r="A6" t="s">
        <v>83</v>
      </c>
      <c r="C6" t="s">
        <v>83</v>
      </c>
      <c r="D6" t="s">
        <v>121</v>
      </c>
      <c r="E6" t="s">
        <v>183</v>
      </c>
      <c r="F6" s="37" t="s">
        <v>225</v>
      </c>
    </row>
    <row r="7" spans="1:6" ht="140.25">
      <c r="A7" t="s">
        <v>76</v>
      </c>
      <c r="C7" t="s">
        <v>76</v>
      </c>
      <c r="D7" s="37" t="s">
        <v>176</v>
      </c>
      <c r="E7" s="37" t="s">
        <v>184</v>
      </c>
      <c r="F7" s="37" t="s">
        <v>226</v>
      </c>
    </row>
    <row r="8" spans="1:6" ht="38.25">
      <c r="A8" t="s">
        <v>77</v>
      </c>
      <c r="C8" t="s">
        <v>77</v>
      </c>
      <c r="D8" s="37" t="s">
        <v>122</v>
      </c>
      <c r="E8" s="37" t="s">
        <v>185</v>
      </c>
      <c r="F8" s="43" t="s">
        <v>227</v>
      </c>
    </row>
    <row r="9" spans="1:6" ht="76.5">
      <c r="A9" t="s">
        <v>79</v>
      </c>
      <c r="C9" t="s">
        <v>79</v>
      </c>
      <c r="D9" s="37" t="s">
        <v>178</v>
      </c>
      <c r="E9" s="37" t="s">
        <v>186</v>
      </c>
      <c r="F9" s="37" t="s">
        <v>228</v>
      </c>
    </row>
    <row r="10" spans="1:6" ht="102">
      <c r="A10" t="s">
        <v>78</v>
      </c>
      <c r="C10" t="s">
        <v>78</v>
      </c>
      <c r="D10" s="37" t="s">
        <v>179</v>
      </c>
      <c r="E10" s="37" t="s">
        <v>187</v>
      </c>
      <c r="F10" s="37" t="s">
        <v>229</v>
      </c>
    </row>
    <row r="11" spans="1:6" ht="76.5">
      <c r="A11" t="s">
        <v>75</v>
      </c>
      <c r="C11" t="s">
        <v>75</v>
      </c>
      <c r="D11" t="s">
        <v>123</v>
      </c>
      <c r="E11" t="s">
        <v>188</v>
      </c>
      <c r="F11" s="37" t="s">
        <v>230</v>
      </c>
    </row>
    <row r="12" spans="1:6" ht="12.75">
      <c r="A12" t="s">
        <v>316</v>
      </c>
      <c r="C12" t="s">
        <v>316</v>
      </c>
      <c r="D12" t="s">
        <v>315</v>
      </c>
      <c r="E12" t="s">
        <v>315</v>
      </c>
      <c r="F12" t="s">
        <v>315</v>
      </c>
    </row>
    <row r="13" spans="1:6" ht="12.75">
      <c r="A13" t="s">
        <v>80</v>
      </c>
      <c r="C13" t="s">
        <v>80</v>
      </c>
      <c r="D13" t="s">
        <v>124</v>
      </c>
      <c r="E13" t="s">
        <v>189</v>
      </c>
      <c r="F13" s="37" t="s">
        <v>231</v>
      </c>
    </row>
    <row r="14" spans="1:6" ht="12.75">
      <c r="A14" t="s">
        <v>89</v>
      </c>
      <c r="C14" t="s">
        <v>89</v>
      </c>
      <c r="D14" t="s">
        <v>191</v>
      </c>
      <c r="E14" t="s">
        <v>190</v>
      </c>
      <c r="F14" s="37" t="s">
        <v>232</v>
      </c>
    </row>
    <row r="20" spans="1:6" ht="12.75">
      <c r="A20" t="s">
        <v>84</v>
      </c>
      <c r="C20" t="s">
        <v>84</v>
      </c>
      <c r="D20" t="s">
        <v>125</v>
      </c>
      <c r="E20" t="s">
        <v>298</v>
      </c>
      <c r="F20" s="37" t="s">
        <v>233</v>
      </c>
    </row>
    <row r="21" spans="1:6" ht="12.75">
      <c r="A21" t="s">
        <v>87</v>
      </c>
      <c r="C21" t="s">
        <v>87</v>
      </c>
      <c r="D21" t="s">
        <v>126</v>
      </c>
      <c r="E21" t="s">
        <v>126</v>
      </c>
      <c r="F21" s="37" t="s">
        <v>234</v>
      </c>
    </row>
    <row r="22" spans="1:6" ht="12.75">
      <c r="A22" t="s">
        <v>88</v>
      </c>
      <c r="C22" t="s">
        <v>88</v>
      </c>
      <c r="D22" t="s">
        <v>317</v>
      </c>
      <c r="E22" t="s">
        <v>297</v>
      </c>
      <c r="F22" s="37" t="s">
        <v>235</v>
      </c>
    </row>
    <row r="23" spans="1:6" ht="12.75">
      <c r="A23" t="s">
        <v>85</v>
      </c>
      <c r="C23" t="s">
        <v>85</v>
      </c>
      <c r="D23" t="s">
        <v>165</v>
      </c>
      <c r="E23" t="s">
        <v>318</v>
      </c>
      <c r="F23" s="37" t="s">
        <v>236</v>
      </c>
    </row>
    <row r="24" spans="1:6" ht="12.75">
      <c r="A24" t="s">
        <v>86</v>
      </c>
      <c r="C24" t="s">
        <v>86</v>
      </c>
      <c r="D24" t="s">
        <v>127</v>
      </c>
      <c r="E24" t="s">
        <v>296</v>
      </c>
      <c r="F24" s="37" t="s">
        <v>237</v>
      </c>
    </row>
    <row r="30" spans="1:6" ht="12.75">
      <c r="A30" t="s">
        <v>14</v>
      </c>
      <c r="C30" t="s">
        <v>14</v>
      </c>
      <c r="D30" t="s">
        <v>128</v>
      </c>
      <c r="E30" t="s">
        <v>192</v>
      </c>
      <c r="F30" s="37" t="s">
        <v>238</v>
      </c>
    </row>
    <row r="31" spans="1:6" ht="12.75">
      <c r="A31" t="s">
        <v>38</v>
      </c>
      <c r="C31" t="s">
        <v>38</v>
      </c>
      <c r="D31" t="s">
        <v>129</v>
      </c>
      <c r="E31" t="s">
        <v>319</v>
      </c>
      <c r="F31" s="37" t="s">
        <v>239</v>
      </c>
    </row>
    <row r="32" spans="1:6" ht="12.75">
      <c r="A32" t="s">
        <v>11</v>
      </c>
      <c r="C32" t="s">
        <v>11</v>
      </c>
      <c r="D32" t="s">
        <v>130</v>
      </c>
      <c r="E32" t="s">
        <v>193</v>
      </c>
      <c r="F32" s="37" t="s">
        <v>240</v>
      </c>
    </row>
    <row r="33" spans="1:6" ht="12.75">
      <c r="A33" t="s">
        <v>6</v>
      </c>
      <c r="C33" t="s">
        <v>6</v>
      </c>
      <c r="D33" t="s">
        <v>320</v>
      </c>
      <c r="E33" t="s">
        <v>194</v>
      </c>
      <c r="F33" s="37" t="s">
        <v>241</v>
      </c>
    </row>
    <row r="34" spans="1:6" ht="12.75">
      <c r="A34" t="s">
        <v>21</v>
      </c>
      <c r="C34" t="s">
        <v>21</v>
      </c>
      <c r="D34" t="s">
        <v>131</v>
      </c>
      <c r="E34" t="s">
        <v>195</v>
      </c>
      <c r="F34" s="37" t="s">
        <v>242</v>
      </c>
    </row>
    <row r="35" spans="1:6" ht="12.75">
      <c r="A35" t="s">
        <v>6</v>
      </c>
      <c r="C35" t="s">
        <v>6</v>
      </c>
      <c r="D35" t="s">
        <v>320</v>
      </c>
      <c r="E35" t="s">
        <v>194</v>
      </c>
      <c r="F35" s="37" t="s">
        <v>241</v>
      </c>
    </row>
    <row r="36" spans="1:6" ht="12.75">
      <c r="A36" t="s">
        <v>12</v>
      </c>
      <c r="C36" t="s">
        <v>12</v>
      </c>
      <c r="D36" t="s">
        <v>132</v>
      </c>
      <c r="E36" t="s">
        <v>196</v>
      </c>
      <c r="F36" s="37" t="s">
        <v>243</v>
      </c>
    </row>
    <row r="37" spans="1:6" ht="12.75">
      <c r="A37" t="s">
        <v>1</v>
      </c>
      <c r="C37" t="s">
        <v>1</v>
      </c>
      <c r="D37" t="s">
        <v>133</v>
      </c>
      <c r="E37" t="s">
        <v>197</v>
      </c>
      <c r="F37" s="37" t="s">
        <v>244</v>
      </c>
    </row>
    <row r="38" spans="1:6" ht="12.75">
      <c r="A38" t="s">
        <v>22</v>
      </c>
      <c r="C38" t="s">
        <v>22</v>
      </c>
      <c r="D38" t="s">
        <v>134</v>
      </c>
      <c r="E38" t="s">
        <v>198</v>
      </c>
      <c r="F38" s="37" t="s">
        <v>245</v>
      </c>
    </row>
    <row r="39" spans="1:6" ht="12.75">
      <c r="A39" t="s">
        <v>21</v>
      </c>
      <c r="C39" t="s">
        <v>21</v>
      </c>
      <c r="D39" t="s">
        <v>131</v>
      </c>
      <c r="E39" t="s">
        <v>195</v>
      </c>
      <c r="F39" s="37" t="s">
        <v>242</v>
      </c>
    </row>
    <row r="40" spans="1:6" ht="12.75">
      <c r="A40" t="s">
        <v>27</v>
      </c>
      <c r="C40" t="s">
        <v>27</v>
      </c>
      <c r="D40" t="s">
        <v>135</v>
      </c>
      <c r="E40" t="s">
        <v>199</v>
      </c>
      <c r="F40" s="37" t="s">
        <v>246</v>
      </c>
    </row>
    <row r="41" spans="1:6" ht="12.75">
      <c r="A41" t="s">
        <v>29</v>
      </c>
      <c r="C41" t="s">
        <v>29</v>
      </c>
      <c r="D41" t="s">
        <v>136</v>
      </c>
      <c r="E41" t="s">
        <v>200</v>
      </c>
      <c r="F41" s="37" t="s">
        <v>247</v>
      </c>
    </row>
    <row r="42" spans="1:6" ht="12.75">
      <c r="A42" t="s">
        <v>28</v>
      </c>
      <c r="C42" t="s">
        <v>28</v>
      </c>
      <c r="D42" t="s">
        <v>137</v>
      </c>
      <c r="E42" t="s">
        <v>201</v>
      </c>
      <c r="F42" s="37" t="s">
        <v>248</v>
      </c>
    </row>
    <row r="43" spans="1:6" ht="12.75">
      <c r="A43" t="s">
        <v>26</v>
      </c>
      <c r="C43" t="s">
        <v>26</v>
      </c>
      <c r="D43" t="s">
        <v>138</v>
      </c>
      <c r="E43" t="s">
        <v>321</v>
      </c>
      <c r="F43" s="37" t="s">
        <v>249</v>
      </c>
    </row>
    <row r="44" spans="1:6" ht="12.75">
      <c r="A44" t="s">
        <v>2</v>
      </c>
      <c r="C44" t="s">
        <v>2</v>
      </c>
      <c r="D44" t="s">
        <v>323</v>
      </c>
      <c r="E44" t="s">
        <v>202</v>
      </c>
      <c r="F44" s="37" t="s">
        <v>250</v>
      </c>
    </row>
    <row r="45" spans="1:6" ht="12.75">
      <c r="A45" t="s">
        <v>3</v>
      </c>
      <c r="C45" t="s">
        <v>3</v>
      </c>
      <c r="D45" t="s">
        <v>324</v>
      </c>
      <c r="E45" t="s">
        <v>322</v>
      </c>
      <c r="F45" s="37" t="s">
        <v>251</v>
      </c>
    </row>
    <row r="46" spans="1:6" ht="12.75">
      <c r="A46" t="s">
        <v>40</v>
      </c>
      <c r="C46" t="s">
        <v>40</v>
      </c>
      <c r="D46" t="s">
        <v>140</v>
      </c>
      <c r="E46" t="s">
        <v>203</v>
      </c>
      <c r="F46" s="37" t="s">
        <v>252</v>
      </c>
    </row>
    <row r="47" spans="1:6" ht="12.75">
      <c r="A47" t="s">
        <v>39</v>
      </c>
      <c r="C47" t="s">
        <v>39</v>
      </c>
      <c r="D47" t="s">
        <v>139</v>
      </c>
      <c r="E47" t="s">
        <v>204</v>
      </c>
      <c r="F47" s="37" t="s">
        <v>253</v>
      </c>
    </row>
    <row r="48" spans="1:6" ht="12.75">
      <c r="A48" t="s">
        <v>36</v>
      </c>
      <c r="C48" t="s">
        <v>36</v>
      </c>
      <c r="D48" t="s">
        <v>141</v>
      </c>
      <c r="E48" t="s">
        <v>205</v>
      </c>
      <c r="F48" s="37" t="s">
        <v>254</v>
      </c>
    </row>
    <row r="49" spans="1:6" ht="12.75">
      <c r="A49" t="s">
        <v>9</v>
      </c>
      <c r="C49" t="s">
        <v>9</v>
      </c>
      <c r="D49" t="s">
        <v>142</v>
      </c>
      <c r="E49" t="s">
        <v>206</v>
      </c>
      <c r="F49" s="37" t="s">
        <v>255</v>
      </c>
    </row>
    <row r="50" spans="1:6" ht="12.75">
      <c r="A50" t="s">
        <v>10</v>
      </c>
      <c r="C50" t="s">
        <v>10</v>
      </c>
      <c r="D50" t="s">
        <v>143</v>
      </c>
      <c r="E50" t="s">
        <v>207</v>
      </c>
      <c r="F50" s="37" t="s">
        <v>256</v>
      </c>
    </row>
    <row r="51" spans="1:6" ht="12.75">
      <c r="A51" t="s">
        <v>15</v>
      </c>
      <c r="C51" t="s">
        <v>15</v>
      </c>
      <c r="D51" t="s">
        <v>144</v>
      </c>
      <c r="E51" t="s">
        <v>208</v>
      </c>
      <c r="F51" s="37" t="s">
        <v>257</v>
      </c>
    </row>
    <row r="52" spans="1:6" ht="12.75">
      <c r="A52" t="s">
        <v>17</v>
      </c>
      <c r="C52" t="s">
        <v>17</v>
      </c>
      <c r="D52" t="s">
        <v>145</v>
      </c>
      <c r="E52" t="s">
        <v>209</v>
      </c>
      <c r="F52" s="37" t="s">
        <v>258</v>
      </c>
    </row>
    <row r="53" spans="1:6" ht="12.75">
      <c r="A53" t="s">
        <v>16</v>
      </c>
      <c r="C53" t="s">
        <v>16</v>
      </c>
      <c r="D53" t="s">
        <v>325</v>
      </c>
      <c r="E53" t="s">
        <v>326</v>
      </c>
      <c r="F53" t="s">
        <v>259</v>
      </c>
    </row>
    <row r="54" spans="1:6" ht="12.75">
      <c r="A54" t="s">
        <v>20</v>
      </c>
      <c r="C54" t="s">
        <v>20</v>
      </c>
      <c r="D54" t="s">
        <v>146</v>
      </c>
      <c r="E54" t="s">
        <v>210</v>
      </c>
      <c r="F54" s="37" t="s">
        <v>260</v>
      </c>
    </row>
    <row r="55" spans="1:6" ht="12.75">
      <c r="A55" t="s">
        <v>24</v>
      </c>
      <c r="C55" t="s">
        <v>24</v>
      </c>
      <c r="D55" t="s">
        <v>147</v>
      </c>
      <c r="E55" t="s">
        <v>211</v>
      </c>
      <c r="F55" s="37" t="s">
        <v>261</v>
      </c>
    </row>
    <row r="56" spans="1:6" ht="12.75">
      <c r="A56" t="s">
        <v>25</v>
      </c>
      <c r="C56" t="s">
        <v>25</v>
      </c>
      <c r="D56" t="s">
        <v>148</v>
      </c>
      <c r="E56" t="s">
        <v>212</v>
      </c>
      <c r="F56" s="37" t="s">
        <v>262</v>
      </c>
    </row>
    <row r="57" spans="1:6" ht="12.75">
      <c r="A57" t="s">
        <v>68</v>
      </c>
      <c r="C57" t="s">
        <v>68</v>
      </c>
      <c r="D57" t="s">
        <v>149</v>
      </c>
      <c r="E57" t="s">
        <v>213</v>
      </c>
      <c r="F57" s="37" t="s">
        <v>263</v>
      </c>
    </row>
    <row r="60" spans="1:6" ht="12.75">
      <c r="A60" t="s">
        <v>0</v>
      </c>
      <c r="C60" t="s">
        <v>0</v>
      </c>
      <c r="D60" t="s">
        <v>150</v>
      </c>
      <c r="E60" t="s">
        <v>214</v>
      </c>
      <c r="F60" s="37" t="s">
        <v>264</v>
      </c>
    </row>
    <row r="61" spans="1:6" ht="12.75">
      <c r="A61" t="s">
        <v>90</v>
      </c>
      <c r="C61" t="s">
        <v>90</v>
      </c>
      <c r="D61" t="s">
        <v>90</v>
      </c>
      <c r="E61" t="s">
        <v>90</v>
      </c>
      <c r="F61" s="37" t="s">
        <v>90</v>
      </c>
    </row>
    <row r="62" spans="1:6" ht="12.75">
      <c r="A62" t="s">
        <v>91</v>
      </c>
      <c r="C62" t="s">
        <v>91</v>
      </c>
      <c r="D62" t="s">
        <v>151</v>
      </c>
      <c r="E62" t="s">
        <v>151</v>
      </c>
      <c r="F62" s="37" t="s">
        <v>265</v>
      </c>
    </row>
    <row r="63" spans="1:6" ht="12.75">
      <c r="A63" t="s">
        <v>13</v>
      </c>
      <c r="C63" t="s">
        <v>13</v>
      </c>
      <c r="D63" t="s">
        <v>13</v>
      </c>
      <c r="E63" t="s">
        <v>13</v>
      </c>
      <c r="F63" s="37" t="s">
        <v>13</v>
      </c>
    </row>
    <row r="64" spans="1:6" ht="12.75">
      <c r="A64" t="s">
        <v>23</v>
      </c>
      <c r="C64" t="s">
        <v>23</v>
      </c>
      <c r="D64" t="s">
        <v>152</v>
      </c>
      <c r="E64" t="s">
        <v>215</v>
      </c>
      <c r="F64" s="37" t="s">
        <v>266</v>
      </c>
    </row>
    <row r="65" spans="1:6" ht="12.75">
      <c r="A65" t="s">
        <v>4</v>
      </c>
      <c r="C65" t="s">
        <v>4</v>
      </c>
      <c r="D65" t="s">
        <v>153</v>
      </c>
      <c r="E65" t="s">
        <v>216</v>
      </c>
      <c r="F65" s="37" t="s">
        <v>267</v>
      </c>
    </row>
    <row r="66" spans="1:6" ht="12.75">
      <c r="A66" t="s">
        <v>19</v>
      </c>
      <c r="C66" t="s">
        <v>19</v>
      </c>
      <c r="D66" t="s">
        <v>19</v>
      </c>
      <c r="E66" t="s">
        <v>19</v>
      </c>
      <c r="F66" s="37" t="s">
        <v>19</v>
      </c>
    </row>
    <row r="67" spans="1:6" ht="12.75">
      <c r="A67" t="s">
        <v>19</v>
      </c>
      <c r="C67" t="s">
        <v>19</v>
      </c>
      <c r="D67" t="s">
        <v>19</v>
      </c>
      <c r="E67" t="s">
        <v>19</v>
      </c>
      <c r="F67" s="37" t="s">
        <v>19</v>
      </c>
    </row>
    <row r="68" spans="1:6" ht="12.75">
      <c r="A68" t="s">
        <v>71</v>
      </c>
      <c r="C68" t="s">
        <v>71</v>
      </c>
      <c r="D68" t="s">
        <v>71</v>
      </c>
      <c r="E68" t="s">
        <v>71</v>
      </c>
      <c r="F68" s="37" t="s">
        <v>268</v>
      </c>
    </row>
    <row r="69" spans="1:6" ht="12.75">
      <c r="A69" t="s">
        <v>71</v>
      </c>
      <c r="C69" t="s">
        <v>71</v>
      </c>
      <c r="D69" t="s">
        <v>71</v>
      </c>
      <c r="E69" t="s">
        <v>71</v>
      </c>
      <c r="F69" s="37" t="s">
        <v>268</v>
      </c>
    </row>
    <row r="70" spans="1:6" ht="12.75">
      <c r="A70" t="s">
        <v>4</v>
      </c>
      <c r="C70" t="s">
        <v>4</v>
      </c>
      <c r="D70" t="s">
        <v>153</v>
      </c>
      <c r="E70" t="s">
        <v>216</v>
      </c>
      <c r="F70" s="37" t="s">
        <v>267</v>
      </c>
    </row>
    <row r="71" spans="1:6" ht="12.75">
      <c r="A71" t="s">
        <v>70</v>
      </c>
      <c r="C71" t="s">
        <v>70</v>
      </c>
      <c r="D71" t="s">
        <v>154</v>
      </c>
      <c r="E71" t="s">
        <v>217</v>
      </c>
      <c r="F71" s="37" t="s">
        <v>269</v>
      </c>
    </row>
    <row r="72" spans="1:6" ht="12.75">
      <c r="A72" t="s">
        <v>18</v>
      </c>
      <c r="C72" t="s">
        <v>18</v>
      </c>
      <c r="D72" t="s">
        <v>18</v>
      </c>
      <c r="E72" t="s">
        <v>18</v>
      </c>
      <c r="F72" s="37" t="s">
        <v>270</v>
      </c>
    </row>
    <row r="73" spans="1:6" ht="12.75">
      <c r="A73" t="s">
        <v>30</v>
      </c>
      <c r="C73" t="s">
        <v>30</v>
      </c>
      <c r="D73" t="s">
        <v>155</v>
      </c>
      <c r="E73" t="s">
        <v>218</v>
      </c>
      <c r="F73" s="37" t="s">
        <v>271</v>
      </c>
    </row>
    <row r="74" spans="1:6" ht="12.75">
      <c r="A74" t="s">
        <v>19</v>
      </c>
      <c r="C74" t="s">
        <v>19</v>
      </c>
      <c r="D74" t="s">
        <v>19</v>
      </c>
      <c r="E74" t="s">
        <v>19</v>
      </c>
      <c r="F74" s="37" t="s">
        <v>19</v>
      </c>
    </row>
    <row r="77" spans="1:6" ht="12.75">
      <c r="A77" t="s">
        <v>92</v>
      </c>
      <c r="C77" t="s">
        <v>92</v>
      </c>
      <c r="D77" t="s">
        <v>156</v>
      </c>
      <c r="E77" t="s">
        <v>112</v>
      </c>
      <c r="F77" s="37" t="s">
        <v>272</v>
      </c>
    </row>
    <row r="80" spans="1:6" ht="12.75">
      <c r="A80" t="s">
        <v>8</v>
      </c>
      <c r="C80" t="s">
        <v>8</v>
      </c>
      <c r="D80" t="s">
        <v>115</v>
      </c>
      <c r="E80" t="s">
        <v>115</v>
      </c>
      <c r="F80" s="37" t="s">
        <v>273</v>
      </c>
    </row>
    <row r="81" spans="1:6" ht="12.75">
      <c r="A81" t="s">
        <v>5</v>
      </c>
      <c r="C81" t="s">
        <v>5</v>
      </c>
      <c r="D81" t="s">
        <v>157</v>
      </c>
      <c r="E81" t="s">
        <v>113</v>
      </c>
      <c r="F81" s="37" t="s">
        <v>274</v>
      </c>
    </row>
    <row r="82" spans="1:6" ht="12.75">
      <c r="A82" t="s">
        <v>7</v>
      </c>
      <c r="C82" t="s">
        <v>7</v>
      </c>
      <c r="D82" t="s">
        <v>114</v>
      </c>
      <c r="E82" t="s">
        <v>114</v>
      </c>
      <c r="F82" s="37" t="s">
        <v>114</v>
      </c>
    </row>
    <row r="83" spans="1:6" ht="12.75">
      <c r="A83" t="s">
        <v>327</v>
      </c>
      <c r="C83" t="s">
        <v>327</v>
      </c>
      <c r="D83" t="s">
        <v>328</v>
      </c>
      <c r="E83" t="s">
        <v>329</v>
      </c>
      <c r="F83" s="37" t="s">
        <v>330</v>
      </c>
    </row>
    <row r="86" spans="1:6" ht="12.75">
      <c r="A86" t="s">
        <v>96</v>
      </c>
      <c r="C86" t="s">
        <v>96</v>
      </c>
      <c r="D86" t="s">
        <v>158</v>
      </c>
      <c r="E86" t="s">
        <v>331</v>
      </c>
      <c r="F86" s="37" t="s">
        <v>275</v>
      </c>
    </row>
    <row r="87" spans="1:6" ht="51">
      <c r="A87" s="37" t="s">
        <v>97</v>
      </c>
      <c r="C87" s="37" t="s">
        <v>97</v>
      </c>
      <c r="D87" s="37" t="s">
        <v>159</v>
      </c>
      <c r="E87" s="37" t="s">
        <v>308</v>
      </c>
      <c r="F87" s="37" t="s">
        <v>276</v>
      </c>
    </row>
    <row r="88" spans="1:6" ht="12.75">
      <c r="A88" t="s">
        <v>94</v>
      </c>
      <c r="C88" t="s">
        <v>94</v>
      </c>
      <c r="D88" t="s">
        <v>160</v>
      </c>
      <c r="E88" t="s">
        <v>299</v>
      </c>
      <c r="F88" s="37" t="s">
        <v>277</v>
      </c>
    </row>
    <row r="89" spans="1:6" ht="12.75">
      <c r="A89" t="s">
        <v>95</v>
      </c>
      <c r="C89" t="s">
        <v>95</v>
      </c>
      <c r="D89" t="s">
        <v>161</v>
      </c>
      <c r="E89" t="s">
        <v>300</v>
      </c>
      <c r="F89" s="37" t="s">
        <v>278</v>
      </c>
    </row>
    <row r="91" spans="1:6" ht="12.75">
      <c r="A91" t="s">
        <v>99</v>
      </c>
      <c r="C91" t="s">
        <v>99</v>
      </c>
      <c r="D91" t="s">
        <v>162</v>
      </c>
      <c r="E91" t="s">
        <v>110</v>
      </c>
      <c r="F91" s="37" t="s">
        <v>279</v>
      </c>
    </row>
    <row r="92" spans="1:6" ht="12.75">
      <c r="A92" t="s">
        <v>100</v>
      </c>
      <c r="C92" t="s">
        <v>100</v>
      </c>
      <c r="D92" t="s">
        <v>163</v>
      </c>
      <c r="E92" t="s">
        <v>108</v>
      </c>
      <c r="F92" s="37" t="s">
        <v>280</v>
      </c>
    </row>
    <row r="93" spans="1:6" ht="12.75">
      <c r="A93" t="s">
        <v>101</v>
      </c>
      <c r="C93" t="s">
        <v>101</v>
      </c>
      <c r="D93" t="s">
        <v>338</v>
      </c>
      <c r="E93" t="s">
        <v>109</v>
      </c>
      <c r="F93" s="37" t="s">
        <v>281</v>
      </c>
    </row>
    <row r="94" spans="1:6" ht="12.75">
      <c r="A94" t="s">
        <v>102</v>
      </c>
      <c r="C94" t="s">
        <v>102</v>
      </c>
      <c r="D94" t="s">
        <v>164</v>
      </c>
      <c r="E94" t="s">
        <v>111</v>
      </c>
      <c r="F94" s="37" t="s">
        <v>282</v>
      </c>
    </row>
    <row r="99" spans="1:6" ht="12.75">
      <c r="A99" t="s">
        <v>98</v>
      </c>
      <c r="C99" t="s">
        <v>98</v>
      </c>
      <c r="D99" t="s">
        <v>312</v>
      </c>
      <c r="E99" t="s">
        <v>313</v>
      </c>
      <c r="F99" s="37" t="s">
        <v>283</v>
      </c>
    </row>
    <row r="100" spans="1:6" ht="12.75">
      <c r="A100" t="s">
        <v>32</v>
      </c>
      <c r="C100" t="s">
        <v>32</v>
      </c>
      <c r="D100" t="s">
        <v>311</v>
      </c>
      <c r="E100" t="s">
        <v>301</v>
      </c>
      <c r="F100" s="37" t="s">
        <v>284</v>
      </c>
    </row>
    <row r="101" spans="1:6" ht="12.75">
      <c r="A101" t="s">
        <v>31</v>
      </c>
      <c r="C101" t="s">
        <v>31</v>
      </c>
      <c r="D101" t="s">
        <v>166</v>
      </c>
      <c r="E101" t="s">
        <v>302</v>
      </c>
      <c r="F101" s="37" t="s">
        <v>285</v>
      </c>
    </row>
    <row r="102" spans="1:6" ht="12.75">
      <c r="A102" t="s">
        <v>67</v>
      </c>
      <c r="C102" t="s">
        <v>67</v>
      </c>
      <c r="D102" t="s">
        <v>167</v>
      </c>
      <c r="E102" t="s">
        <v>310</v>
      </c>
      <c r="F102" s="37" t="s">
        <v>286</v>
      </c>
    </row>
    <row r="105" spans="1:6" ht="12.75">
      <c r="A105" t="s">
        <v>103</v>
      </c>
      <c r="C105" t="s">
        <v>103</v>
      </c>
      <c r="D105" t="s">
        <v>309</v>
      </c>
      <c r="E105" t="s">
        <v>296</v>
      </c>
      <c r="F105" s="37" t="s">
        <v>287</v>
      </c>
    </row>
    <row r="106" spans="1:6" ht="12.75">
      <c r="A106" t="s">
        <v>66</v>
      </c>
      <c r="C106" t="s">
        <v>66</v>
      </c>
      <c r="D106" t="s">
        <v>66</v>
      </c>
      <c r="E106" t="s">
        <v>288</v>
      </c>
      <c r="F106" s="37" t="s">
        <v>288</v>
      </c>
    </row>
    <row r="107" spans="1:6" ht="12.75">
      <c r="A107" t="s">
        <v>64</v>
      </c>
      <c r="C107" t="s">
        <v>64</v>
      </c>
      <c r="D107" s="41" t="s">
        <v>168</v>
      </c>
      <c r="E107" s="41" t="s">
        <v>219</v>
      </c>
      <c r="F107" s="37" t="s">
        <v>289</v>
      </c>
    </row>
    <row r="108" spans="1:6" ht="12.75">
      <c r="A108" t="s">
        <v>65</v>
      </c>
      <c r="C108" t="s">
        <v>65</v>
      </c>
      <c r="D108" s="41" t="s">
        <v>169</v>
      </c>
      <c r="E108" s="41" t="s">
        <v>220</v>
      </c>
      <c r="F108" s="44" t="s">
        <v>290</v>
      </c>
    </row>
    <row r="109" spans="1:6" ht="12.75">
      <c r="A109" s="41" t="s">
        <v>332</v>
      </c>
      <c r="C109" s="41" t="s">
        <v>332</v>
      </c>
      <c r="D109" s="41" t="s">
        <v>334</v>
      </c>
      <c r="E109" s="41" t="s">
        <v>303</v>
      </c>
      <c r="F109" s="37" t="s">
        <v>336</v>
      </c>
    </row>
    <row r="110" spans="1:6" ht="12.75">
      <c r="A110" s="41" t="s">
        <v>333</v>
      </c>
      <c r="C110" s="41" t="s">
        <v>333</v>
      </c>
      <c r="D110" s="41" t="s">
        <v>335</v>
      </c>
      <c r="E110" s="41" t="s">
        <v>304</v>
      </c>
      <c r="F110" s="37" t="s">
        <v>337</v>
      </c>
    </row>
    <row r="111" spans="1:6" ht="12.75">
      <c r="A111" t="s">
        <v>62</v>
      </c>
      <c r="C111" t="s">
        <v>62</v>
      </c>
      <c r="D111" s="41" t="s">
        <v>170</v>
      </c>
      <c r="E111" s="41" t="s">
        <v>170</v>
      </c>
      <c r="F111" s="37" t="s">
        <v>291</v>
      </c>
    </row>
    <row r="112" spans="1:6" ht="12.75">
      <c r="A112" t="s">
        <v>63</v>
      </c>
      <c r="C112" t="s">
        <v>63</v>
      </c>
      <c r="D112" s="41" t="s">
        <v>171</v>
      </c>
      <c r="E112" s="41" t="s">
        <v>171</v>
      </c>
      <c r="F112" s="37" t="s">
        <v>292</v>
      </c>
    </row>
    <row r="115" spans="1:6" ht="12.75">
      <c r="A115" t="s">
        <v>104</v>
      </c>
      <c r="C115" t="s">
        <v>104</v>
      </c>
      <c r="D115" t="s">
        <v>172</v>
      </c>
      <c r="E115" t="s">
        <v>305</v>
      </c>
      <c r="F115" s="37" t="s">
        <v>293</v>
      </c>
    </row>
    <row r="116" spans="1:6" ht="12.75">
      <c r="A116" t="s">
        <v>105</v>
      </c>
      <c r="C116" t="s">
        <v>105</v>
      </c>
      <c r="D116" t="s">
        <v>173</v>
      </c>
      <c r="E116" t="s">
        <v>306</v>
      </c>
      <c r="F116" s="37" t="s">
        <v>294</v>
      </c>
    </row>
    <row r="117" spans="1:6" ht="12.75">
      <c r="A117" t="s">
        <v>106</v>
      </c>
      <c r="C117" t="s">
        <v>106</v>
      </c>
      <c r="D117" t="s">
        <v>174</v>
      </c>
      <c r="E117" t="s">
        <v>307</v>
      </c>
      <c r="F117" s="37" t="s">
        <v>295</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fhg-isi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Köwener</dc:creator>
  <cp:keywords/>
  <dc:description/>
  <cp:lastModifiedBy>rg</cp:lastModifiedBy>
  <cp:lastPrinted>2002-10-29T11:01:31Z</cp:lastPrinted>
  <dcterms:created xsi:type="dcterms:W3CDTF">2002-02-14T15:34:27Z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